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2" activeTab="6"/>
  </bookViews>
  <sheets>
    <sheet name="กระดาษทำการ" sheetId="1" r:id="rId1"/>
    <sheet name="งบแสดงฐานะการเงิน" sheetId="2" r:id="rId2"/>
    <sheet name="หมายเหตุ" sheetId="3" r:id="rId3"/>
    <sheet name="งบทรัพย์สิน" sheetId="4" r:id="rId4"/>
    <sheet name="เงินลูกหนี้-เจ้าหนี้" sheetId="5" r:id="rId5"/>
    <sheet name="งบเงินสะสม" sheetId="6" r:id="rId6"/>
    <sheet name="รับจ่ายตามงบ" sheetId="7" r:id="rId7"/>
    <sheet name="รายงานรายได้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<sst xmlns="http://schemas.openxmlformats.org/spreadsheetml/2006/main" count="356" uniqueCount="277">
  <si>
    <t>บัญชีเงินรายจ่ายค้างจ่ายของงบประมาณที่แล้ว(เบิกตัดปี)</t>
  </si>
  <si>
    <t>บัญชีเงินอุดหนุนค้างจ่ายของงบประมาณที่แล้ว</t>
  </si>
  <si>
    <t>แบบรายงานรายได้ขององค์กรปกครองส่วนท้องถิ่น</t>
  </si>
  <si>
    <t>ชื่อองค์กร  องค์การบริหารส่วนตำบลวังใหม่    อำเภอป่าบอน   จังหวัดพัทลุง</t>
  </si>
  <si>
    <t>ก.  รายรับจริง</t>
  </si>
  <si>
    <t>เงินอุดหนุน</t>
  </si>
  <si>
    <t>เงินอุดหนุนทั่วไป</t>
  </si>
  <si>
    <t>เงินอุดหนุนเฉพาะกิจ</t>
  </si>
  <si>
    <t>เงินอุดหนุนทั่วไปการศึกษา</t>
  </si>
  <si>
    <t>เงินอุดหนุนถ่ายโอน</t>
  </si>
  <si>
    <t>เงินอุดหนุนอื่น ๆ (ถ้ามี)</t>
  </si>
  <si>
    <t>เงินสะสม(เก็บรักษาไว้เอง)</t>
  </si>
  <si>
    <t>เงินกู้</t>
  </si>
  <si>
    <t>ข.  รายรับจริง(ตามงบประมาณรายจ่ายเฉพาะการ)</t>
  </si>
  <si>
    <t>รายได้</t>
  </si>
  <si>
    <t>เงินอื่น ๆ(ถ้ามี)</t>
  </si>
  <si>
    <t>บาท</t>
  </si>
  <si>
    <t>รวมเป็นเงินจริง</t>
  </si>
  <si>
    <t>รวมรายรับทั้งหมด (ก+ข)</t>
  </si>
  <si>
    <t>(ลงชื่อ)……………………………ผู้รายงาน</t>
  </si>
  <si>
    <t>รายได้  5  หมวด</t>
  </si>
  <si>
    <t>งบทรัพย์สิน</t>
  </si>
  <si>
    <t xml:space="preserve"> -</t>
  </si>
  <si>
    <t>รวม</t>
  </si>
  <si>
    <t>-</t>
  </si>
  <si>
    <t xml:space="preserve"> </t>
  </si>
  <si>
    <t xml:space="preserve">เงินฝากธนาคาร  ออมทรัพย์ (345-2-44984-3) ธกส. แม่ขรี </t>
  </si>
  <si>
    <t xml:space="preserve">เงินฝากธนาคาร  ออมทรัพย์ (345-2-43365-8) ธกส. แม่ขรี </t>
  </si>
  <si>
    <t xml:space="preserve">เงินฝากธนาคาร  ออมทรัพย์ (345-2-35315-7) ธกส. แม่ขรี </t>
  </si>
  <si>
    <t xml:space="preserve">เงินฝากธนาคาร  ออมทรัพย์ (913-1-31409-0) กรุงไทย แม่ขรี </t>
  </si>
  <si>
    <t>บัญชีเงินสะสม</t>
  </si>
  <si>
    <t>บัญชีเงินรับฝาก</t>
  </si>
  <si>
    <t xml:space="preserve">        เงินสะสม</t>
  </si>
  <si>
    <t>ทรัพย์สิน</t>
  </si>
  <si>
    <t>องค์การบริหารส่วนตำบลวังใหม่  อำเภอป่าบอน  จังหวัดพัทลุง</t>
  </si>
  <si>
    <t>หนี้สินและเงินสะสม</t>
  </si>
  <si>
    <t>ทุนทรัพย์สิน</t>
  </si>
  <si>
    <t xml:space="preserve">ทรัพย์สินต่าง ๆ ตามงบทรัพย์สิน </t>
  </si>
  <si>
    <t xml:space="preserve">             หนี้สิน</t>
  </si>
  <si>
    <t>ภาระผูกพัน</t>
  </si>
  <si>
    <t>เงินสะสม</t>
  </si>
  <si>
    <t>ทรัพย์สินเกิดจาก</t>
  </si>
  <si>
    <t>ก. อสังหาริมทรัพย์</t>
  </si>
  <si>
    <t>ข. สังหาริมทรัพย์</t>
  </si>
  <si>
    <t>ประเภท</t>
  </si>
  <si>
    <t xml:space="preserve">        เงินรับ</t>
  </si>
  <si>
    <t xml:space="preserve">       เงินจ่าย</t>
  </si>
  <si>
    <t>รายการ</t>
  </si>
  <si>
    <t>ภาษีบำรุงท้องที่</t>
  </si>
  <si>
    <t>รับเพิ่มงวดนี้</t>
  </si>
  <si>
    <t>ยกไปงวดหน้า</t>
  </si>
  <si>
    <t>องค์การบริหารส่วนตำบลวังใหม่</t>
  </si>
  <si>
    <t>องค์การบริหารส่วนตำบลวังใหม่   อำเภอป่าบอน   จังหวัดพัทลุง</t>
  </si>
  <si>
    <t>เครดิต</t>
  </si>
  <si>
    <t>เงินสด</t>
  </si>
  <si>
    <t>จำนวนเงิน</t>
  </si>
  <si>
    <t>บัญชีลูกหนี้ - ยืมเงินงบประมาณ</t>
  </si>
  <si>
    <t>บัญชีเงินรับฝาก    -  เงินภาษีหัก ณ ที่จ่าย</t>
  </si>
  <si>
    <t>บัญชีดอกผลที่เกิดจากเงินฝากขององค์กรปกครองส่วนท้องถิ่น</t>
  </si>
  <si>
    <t>.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</si>
  <si>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</si>
  <si>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</si>
  <si>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</si>
  <si>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</si>
  <si>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</si>
  <si>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</si>
  <si>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ค่าครุภัณฑ์</t>
  </si>
  <si>
    <t>รหัสบัญชี</t>
  </si>
  <si>
    <t>010</t>
  </si>
  <si>
    <t>ยกมาจาก</t>
  </si>
  <si>
    <t>งวดก่อน</t>
  </si>
  <si>
    <t>เงินลูกหนี้ - เจ้าหนี้</t>
  </si>
  <si>
    <t>งบแสดงฐานะการเงิน</t>
  </si>
  <si>
    <t>องค์การบริหารส่วนตำบลวังใหม่  อำเภอป่าบอน   จังหวัดพัทลุง</t>
  </si>
  <si>
    <t xml:space="preserve">    รัฐบาล (คพต.)</t>
  </si>
  <si>
    <t>ประมาณการ</t>
  </si>
  <si>
    <t>รายรับจริง</t>
  </si>
  <si>
    <t xml:space="preserve"> +</t>
  </si>
  <si>
    <t>สูง</t>
  </si>
  <si>
    <t>ต่ำ</t>
  </si>
  <si>
    <t>รายรับตามประมาณการ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</si>
  <si>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</si>
  <si>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</si>
  <si>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</si>
  <si>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</si>
  <si>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</si>
  <si>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</si>
  <si>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</si>
  <si>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</si>
  <si>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</si>
  <si>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     รวมรับทั้งสิ้น</t>
  </si>
  <si>
    <t>รายจ่ายจริง</t>
  </si>
  <si>
    <t>รายจ่ายตามประมาณการ</t>
  </si>
  <si>
    <t>งบกลาง</t>
  </si>
  <si>
    <t>ค่าสาธารณูปโภค</t>
  </si>
  <si>
    <t>ค่าที่ดินและสิ่งก่อสร้าง</t>
  </si>
  <si>
    <t>รวมรายจ่ายตามประมาณการรายจ่ายทั้งสิ้น</t>
  </si>
  <si>
    <t xml:space="preserve">          รวมรายจ่ายทั้งสิ้น</t>
  </si>
  <si>
    <t>ภาษีจัดสรร</t>
  </si>
  <si>
    <t>รายจ่ายจากเงินอุดหนุนที่รัฐบาลให้โดยวัตถุประสงค์</t>
  </si>
  <si>
    <t xml:space="preserve">                                                 รับจริงสูงกว่าจ่ายจริง</t>
  </si>
  <si>
    <t>บัญชีเงินทุนสำรองเงินสะสม</t>
  </si>
  <si>
    <t>องค์การบริหารส่วนตำบลวังใหม่   อำเภอป่าบอน  จังหวัดพัทลุง</t>
  </si>
  <si>
    <t>กระดาษทำการ</t>
  </si>
  <si>
    <t>งบทดลอง</t>
  </si>
  <si>
    <t>ใบผ่านรายการบัญชีทั่วไป</t>
  </si>
  <si>
    <t>งบแสดงฐานะทางการเงิน</t>
  </si>
  <si>
    <t>(ปรับปรุง)</t>
  </si>
  <si>
    <t>(ปิดบัญชี)</t>
  </si>
  <si>
    <t>เดบิต</t>
  </si>
  <si>
    <t>เงินฝากธนาคาร  กระแสรายวัน  กรุงไทย(913-6-01075-8)</t>
  </si>
  <si>
    <t>บัญชีลูกหนี้ -เงินยืมงบประมาณ</t>
  </si>
  <si>
    <t>090</t>
  </si>
  <si>
    <t>บัญชีรายจ่ายตามงบประมาณ</t>
  </si>
  <si>
    <t xml:space="preserve"> - เงินสมทบกองทุนบำเหน็จบำนาญ</t>
  </si>
  <si>
    <t>003</t>
  </si>
  <si>
    <t>004</t>
  </si>
  <si>
    <t xml:space="preserve"> - เงินสำรองจ่าย</t>
  </si>
  <si>
    <t xml:space="preserve"> - เงินเดือน</t>
  </si>
  <si>
    <t>100</t>
  </si>
  <si>
    <t xml:space="preserve"> - ค่าจ้างประจำ</t>
  </si>
  <si>
    <t xml:space="preserve"> - ค่าจ้างชั่วคราว</t>
  </si>
  <si>
    <t xml:space="preserve"> - ค่าตอบแทน</t>
  </si>
  <si>
    <t xml:space="preserve"> - ค่าใช้สอย</t>
  </si>
  <si>
    <t xml:space="preserve"> - ค่าวัสดุ</t>
  </si>
  <si>
    <t xml:space="preserve"> - ค่าสาธารณูปโภค</t>
  </si>
  <si>
    <t xml:space="preserve"> - เงินอุดหนุน</t>
  </si>
  <si>
    <t xml:space="preserve"> - ค่าครุภัณฑ์</t>
  </si>
  <si>
    <t xml:space="preserve"> - ค่าที่ดินและสิ่งก่อสร้าง</t>
  </si>
  <si>
    <t>(6)600</t>
  </si>
  <si>
    <t>(5)600</t>
  </si>
  <si>
    <t>จำหน่าย</t>
  </si>
  <si>
    <t>งวดนี้</t>
  </si>
  <si>
    <t xml:space="preserve"> - รายจ่ายตามข้อผูกพัน</t>
  </si>
  <si>
    <t>002</t>
  </si>
  <si>
    <t>ประเภทอาคาร ที่ทำการ ศูนย์บริหารงาน</t>
  </si>
  <si>
    <t>ประเภท คมนาคม</t>
  </si>
  <si>
    <t xml:space="preserve"> -  ถนนคอนกรีต</t>
  </si>
  <si>
    <t xml:space="preserve"> -  ถนนลาดยาง</t>
  </si>
  <si>
    <t xml:space="preserve"> -  ท่อเหลี่ยม คสล.</t>
  </si>
  <si>
    <t xml:space="preserve"> -  สะพาน</t>
  </si>
  <si>
    <t xml:space="preserve"> -  สาธารณะ</t>
  </si>
  <si>
    <t xml:space="preserve"> - ชลประทาน</t>
  </si>
  <si>
    <t xml:space="preserve"> -  ทั่วไป</t>
  </si>
  <si>
    <t xml:space="preserve"> -  สนามกีฬา</t>
  </si>
  <si>
    <t xml:space="preserve"> - ประปา</t>
  </si>
  <si>
    <t>ก. รายได้  อบต.</t>
  </si>
  <si>
    <t>ค. เงินอุดหนุนจาก</t>
  </si>
  <si>
    <t>จ.. จ่ายขาดเงินสะสม</t>
  </si>
  <si>
    <t>ข. เงินอุดหนุน</t>
  </si>
  <si>
    <t xml:space="preserve"> -  ที่ดิน</t>
  </si>
  <si>
    <t xml:space="preserve"> -  อาคาร</t>
  </si>
  <si>
    <t>ค่าประโยชน์ตอบแทนอื่น ส่วนโยธา</t>
  </si>
  <si>
    <t>ค่าประโยชน์ตอบแทนอื่น ส่วนการศึกษา</t>
  </si>
  <si>
    <t>ค่าประโยชน์ตอบแทนอื่น ส่วนการคลัง</t>
  </si>
  <si>
    <t>ค่าประโยชน์ตอบแทนอื่น สำนักปลัด</t>
  </si>
  <si>
    <t>ค่าอาหารเสริมนม</t>
  </si>
  <si>
    <t>เงินค่าใช้จ่าย  5%</t>
  </si>
  <si>
    <t>เงินส่วนลด  6%</t>
  </si>
  <si>
    <t>เงินประกันสัญญา</t>
  </si>
  <si>
    <t>ค่าภาษีหัก ณ ที่จ่าย</t>
  </si>
  <si>
    <t>เงินดอกผล อปท.</t>
  </si>
  <si>
    <t>บัญชีเงินค่าใช้จ่ายรอจ่าย (หมายเหตุ 2)</t>
  </si>
  <si>
    <t>เงินรับฝาก (หมายเหตุ 1)</t>
  </si>
  <si>
    <t>+</t>
  </si>
  <si>
    <t xml:space="preserve"> - ป้ายจราจร</t>
  </si>
  <si>
    <t>ฉ.เงินอุดหนุนกรมทรัพย์</t>
  </si>
  <si>
    <t>บัญชีลูกหนี้ - เงินยืมเงินสะสม</t>
  </si>
  <si>
    <t>เงิน</t>
  </si>
  <si>
    <t>เงินฝากธนาคาร  ออมทรัพย์ (597-2-83092-2) ธกส. ป่าบอน</t>
  </si>
  <si>
    <t xml:space="preserve">เงินฝากธนาคาร  ประจำ (597-4-12953-1) ธกส. ป่าบอน </t>
  </si>
  <si>
    <t>บัญชีเงินรายได้ภาษีบำรุงท้องที่</t>
  </si>
  <si>
    <t>บัญชีเงินรายได้ -  ค่าน้ำประปา</t>
  </si>
  <si>
    <t>รายจ่ายอื่น</t>
  </si>
  <si>
    <t>021/1</t>
  </si>
  <si>
    <t>022/1</t>
  </si>
  <si>
    <t>022/2</t>
  </si>
  <si>
    <t>022/3</t>
  </si>
  <si>
    <t>022/4</t>
  </si>
  <si>
    <t>022/5</t>
  </si>
  <si>
    <t>023/1</t>
  </si>
  <si>
    <t>บัญชีลูกหนี้ภาษีบำรุงท้องที่</t>
  </si>
  <si>
    <t>บัญชีลูกหนี้- ค่าน้ำประปา</t>
  </si>
  <si>
    <t xml:space="preserve">บัญชีเงินค่าใช้จ่ายรอจ่าย (หมายเหตุ  1)  </t>
  </si>
  <si>
    <t>บัญชีเงินรายรับ(เงินรายได้ อบต.) หมายเหตุ 2 ประกอบงบทดลอง</t>
  </si>
  <si>
    <t>บัญชีเงินรับฝาก (หมายเหตุ 3 ประกอบงบทดลอง)</t>
  </si>
  <si>
    <t>บัญชีเงินรายได้-ภาษีบำรุงท้องที่</t>
  </si>
  <si>
    <t>บัญชีเงินรายได้-ค่าน้ำประปา</t>
  </si>
  <si>
    <t>023/2</t>
  </si>
  <si>
    <t>บัญชีลูกหนี้-โครงการเศรษฐกิจชุมชน</t>
  </si>
  <si>
    <t>บัญชีลูกหนี้-เงินยืมเงินสะสม</t>
  </si>
  <si>
    <t>เงินฝากธนาคาร  ประจำ (3-0000010745-2) ออมสิน ตะโหมด</t>
  </si>
  <si>
    <t>บัญชีลูกหนี้ - เงินโครงการเศรษกิจชุมชน</t>
  </si>
  <si>
    <t>หมายเหตุ 1  ประกอบงบแสดงฐานะการเงิน</t>
  </si>
  <si>
    <t>เงินค่าปรับผิดสัญญา-โครงการเศรษฐกิจชุมชน</t>
  </si>
  <si>
    <t>ค่าจ้างเหมาอยู่เวรยาม</t>
  </si>
  <si>
    <t>หมายเหตุ 3  ประกอบงบแสดงฐานะการเงิน</t>
  </si>
  <si>
    <t xml:space="preserve"> - ถนนลูกรัง</t>
  </si>
  <si>
    <t xml:space="preserve"> -เครื่องใช้สำนักงาน</t>
  </si>
  <si>
    <t>ช.เงินอุดหนุนเฉพาะกิจ</t>
  </si>
  <si>
    <t xml:space="preserve"> - งานบ้านงานครัว</t>
  </si>
  <si>
    <t xml:space="preserve"> - โยธา</t>
  </si>
  <si>
    <t>งบเงินสะสม</t>
  </si>
  <si>
    <t xml:space="preserve">         เงินสำรองเงินสะสม</t>
  </si>
  <si>
    <t>ซ.เงินโครงการไทยเข้มแข็ง</t>
  </si>
  <si>
    <t>ง.เงินอุดหนุนทั่วไป</t>
  </si>
  <si>
    <t xml:space="preserve">   โครงการภายใต้</t>
  </si>
  <si>
    <t xml:space="preserve">   มาตรการเพิ่ม</t>
  </si>
  <si>
    <t xml:space="preserve">   ค่าใช้จ่ายภาครัฐฯ</t>
  </si>
  <si>
    <t>บัญชีลูกหนี้- ภาษีโรงเรือนและที่ดิน</t>
  </si>
  <si>
    <t>บัญชีเงินรายได้-ภาษีโรงเรือนและที่ดิน</t>
  </si>
  <si>
    <t>บัญชีเงินรายได้ -ภาษีโรงเรือนและที่ดิน</t>
  </si>
  <si>
    <t>เงินสะสมที่สามารถนำไปใช้ได้</t>
  </si>
  <si>
    <r>
      <t>บวก</t>
    </r>
    <r>
      <rPr>
        <sz val="16"/>
        <rFont val="TH SarabunPSK"/>
        <family val="2"/>
      </rPr>
      <t xml:space="preserve">  รับจริงสูงกว่าจ่ายจริง</t>
    </r>
  </si>
  <si>
    <r>
      <t>หัก</t>
    </r>
    <r>
      <rPr>
        <sz val="16"/>
        <rFont val="TH SarabunPSK"/>
        <family val="2"/>
      </rPr>
      <t xml:space="preserve">   จ่ายขาดเงินสะสม</t>
    </r>
  </si>
  <si>
    <t xml:space="preserve">                     -  เงินประกันสัญญา</t>
  </si>
  <si>
    <t xml:space="preserve">                     -  เงินค่าใช้จ่าย ภบท.5%</t>
  </si>
  <si>
    <t xml:space="preserve">                     -  เงินส่วนลด ภบท. 6%</t>
  </si>
  <si>
    <t xml:space="preserve">                     -  เงินค่าปรับ-โครงการเศรษฐกิจชุมชน</t>
  </si>
  <si>
    <t xml:space="preserve">                     -  เงินภาษีบำรุงท้องที่</t>
  </si>
  <si>
    <t xml:space="preserve">                     -  เงินหลักประกันซอง</t>
  </si>
  <si>
    <t xml:space="preserve">                     -  เงินดอกเบี้ย-โครงการเศรษฐกิจชุมชน</t>
  </si>
  <si>
    <t>บัญชีลูกหนี้ภาษีโรงเรือนและที่ดิน</t>
  </si>
  <si>
    <t>บัญชีลูกหนี้ค่าน้ำประปา</t>
  </si>
  <si>
    <r>
      <t xml:space="preserve">บวก </t>
    </r>
    <r>
      <rPr>
        <sz val="14"/>
        <rFont val="TH SarabunPSK"/>
        <family val="2"/>
      </rPr>
      <t xml:space="preserve"> รายรับจริงงวดนี้สูงกว่ารายจ่ายจริงงวดนี้</t>
    </r>
  </si>
  <si>
    <r>
      <t xml:space="preserve">หัก </t>
    </r>
    <r>
      <rPr>
        <sz val="14"/>
        <rFont val="TH SarabunPSK"/>
        <family val="2"/>
      </rPr>
      <t xml:space="preserve">   รายจ่ายจากเงินสะสม</t>
    </r>
  </si>
  <si>
    <t xml:space="preserve">          </t>
  </si>
  <si>
    <t>งบรายรับ-รายจ่ายตามงบประมาณ ประจำปี  2555</t>
  </si>
  <si>
    <t>ตั้งแต่วันที่  1  ตุลาคม  2554 ถึง วันที่  30  กันยายน  2555</t>
  </si>
  <si>
    <t>เงินสะสม  ณ  วันที่  1  ตุลาคม  2554</t>
  </si>
  <si>
    <t xml:space="preserve">          ค่าใช้จ่ายรอจ่าย ปี 54</t>
  </si>
  <si>
    <t>ณ วันที่  30  กันยายน  2555</t>
  </si>
  <si>
    <t xml:space="preserve">      (นายกฤษฎา  ภักดีวานิช)</t>
  </si>
  <si>
    <t xml:space="preserve">    ปลัดองค์การบริหารส่วนตำบล</t>
  </si>
  <si>
    <t>(ลงชื่อ)……….......…………………..ผู้รายงาน</t>
  </si>
  <si>
    <t xml:space="preserve">        (นางวนิดา  ทะระเกิด)</t>
  </si>
  <si>
    <t xml:space="preserve">         หัวหน้าส่วนการคลัง</t>
  </si>
  <si>
    <t>เงินฝากธนาคาร  ประจำ (3-0000478475-1) ออมสินป่าบอน</t>
  </si>
  <si>
    <t>023/3</t>
  </si>
  <si>
    <t>เงินฝากธนาคาร  ประจำ (926-2-02613-7) กรุงไทย ปากพะยูน</t>
  </si>
  <si>
    <t>023/4</t>
  </si>
  <si>
    <t>ณ วันที่ 30  กันยายน  2555</t>
  </si>
  <si>
    <t xml:space="preserve"> ณ  วันที่  28  กันยายน  2555</t>
  </si>
  <si>
    <t>เงินคงเหลือ  28  ก.ย.  2555</t>
  </si>
  <si>
    <t>เงินสะสมเมื่อวันที่  28  ก.ย.  2555</t>
  </si>
  <si>
    <t xml:space="preserve">เงินฝากธนาคาร  ประจำ (3-0000478475-1) ออมสิน- ป่าบอน </t>
  </si>
  <si>
    <t xml:space="preserve">เงินฝากธนาคาร  ประจำ (926-2-02613-7) กรุงไทย- ปากพะยูน </t>
  </si>
  <si>
    <t>เงินสะสมยกมา เมื่อวันที่  1  ต.ค.  2554</t>
  </si>
  <si>
    <r>
      <t xml:space="preserve">บวก </t>
    </r>
    <r>
      <rPr>
        <sz val="14"/>
        <rFont val="TH SarabunPSK"/>
        <family val="2"/>
      </rPr>
      <t xml:space="preserve"> บัญชีเงินค่าใช้จ่ายรอจ่ายปี 54 (หมายเหตุ 3)</t>
    </r>
  </si>
  <si>
    <t xml:space="preserve">          รับคืนเงินปรับตามวุฒิ</t>
  </si>
  <si>
    <t>โครงการก่อสร้างถนนคสล.สายน้ำตก-เกาะกลม ม.1</t>
  </si>
  <si>
    <t>เงินสะสม  ณ  วันที่  28  กันยายน  2555</t>
  </si>
  <si>
    <t>เงินสะสม ณ วันที่ 28 กันยายน 2555 ประกอบด้วย</t>
  </si>
  <si>
    <t>ณ วันที่  28  กันยายน   2555</t>
  </si>
  <si>
    <t>ดอกเบี้ยรับ-โครงการเศรษฐกิจชุมชน</t>
  </si>
  <si>
    <t>เงินทุน-โครงการเศรษฐกิจชุมชน</t>
  </si>
  <si>
    <t>บัญชีค่าใช้จ่ายรอจ่ายปี 55</t>
  </si>
  <si>
    <t>ค่าวารสาร</t>
  </si>
  <si>
    <t>ค่าจ้างเหมาบริการ</t>
  </si>
  <si>
    <t>บัญชีค่าใช้จ่ายรอจ่าย  ปี 54</t>
  </si>
  <si>
    <t>ณ วันที่  28  กันยายน  2555</t>
  </si>
  <si>
    <t>ตั้งแต่วันที่  1  ตุลาคม  2554 ถึง  วันที่  28  กันยายน  2555</t>
  </si>
  <si>
    <t>โครงการงานฝ้าเพดานและมุ้งลวดศูนย์พัฒนาเด็กเล็ก จำนวน 4 ศูนย์</t>
  </si>
  <si>
    <t>โครงการปรับปรุงศูนย์พัฒนาเด็กเล็กบ้านทับมิ่งขวัญ ม.6</t>
  </si>
  <si>
    <t>โครงการขุดเจาะบ่อบาดาล บ้านควนช้างตาย ม.8</t>
  </si>
  <si>
    <t>โครงการติดตั้งซุ้มเทิดพระเกียรติ</t>
  </si>
  <si>
    <t>โครงการซ่อมแซมถนนภายในตำบลวังใหม่</t>
  </si>
  <si>
    <t>โครงการก่อสร้างถนนคสล.ถนนเพชรเกษม-รพ.  ม.3 ,ม.7</t>
  </si>
  <si>
    <t>โครงการซ่อมแซมปรับปรุงผิวถนนลูกรัง ม.1-ม.8 จำนวน 39 สาย</t>
  </si>
  <si>
    <t>โครงการก่อสร้างอาคารที่จอดรถ จำนวน 15 คัน</t>
  </si>
  <si>
    <t>โครงการก่อสร้างถนนคสล. ม.2 สายควนเคี่ยม-เสาหมาย</t>
  </si>
  <si>
    <t>โครงการขุดลอกคลองป่าบอน</t>
  </si>
  <si>
    <t>(ณ  วันที่  28  กันยายน  พ.ศ.2555)</t>
  </si>
  <si>
    <r>
      <t xml:space="preserve">บวก  </t>
    </r>
    <r>
      <rPr>
        <sz val="14"/>
        <rFont val="TH SarabunPSK"/>
        <family val="2"/>
      </rPr>
      <t>รับคืนเงินปรับตามวุฒิ</t>
    </r>
  </si>
  <si>
    <t>หมายเหตุ 2  ประกอบงบแสดงฐานะการเงิน</t>
  </si>
  <si>
    <t>ค่าประกันสังคม</t>
  </si>
  <si>
    <t>บัญชีค่าใช้จ่ายรอจ่าย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</si>
</sst>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d\ ดดดด\ bbbb"/>
    <numFmt numFmtId="200" formatCode="0.0"/>
    <numFmt numFmtId="201" formatCode="_-* #,##0.0_-;\-* #,##0.0_-;_-* &quot;-&quot;??_-;_-@_-"/>
    <numFmt numFmtId="202" formatCode="_-* #,##0_-;\-* #,##0_-;_-* &quot;-&quot;??_-;_-@_-"/>
    <numFmt numFmtId="203" formatCode="#,##0.00_ ;\-#,##0.00\ "/>
    <numFmt numFmtId="204" formatCode="#,##0.0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CordiaUPC"/>
      <family val="0"/>
    </font>
    <font>
      <u val="single"/>
      <sz val="14"/>
      <color indexed="36"/>
      <name val="CordiaUPC"/>
      <family val="0"/>
    </font>
    <font>
      <sz val="14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0"/>
      <color indexed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sz val="15"/>
      <name val="TH SarabunPSK"/>
      <family val="2"/>
    </font>
    <font>
      <sz val="22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sz val="8"/>
      <name val="TH SarabunPSK"/>
      <family val="2"/>
    </font>
    <font>
      <b/>
      <sz val="20"/>
      <name val="TH Fah kwang"/>
      <family val="0"/>
    </font>
    <font>
      <sz val="14"/>
      <name val="TH Fah kwang"/>
      <family val="0"/>
    </font>
    <font>
      <sz val="16"/>
      <name val="TH Fah kwang"/>
      <family val="0"/>
    </font>
    <font>
      <b/>
      <sz val="18"/>
      <name val="TH Fah kwang"/>
      <family val="0"/>
    </font>
    <font>
      <b/>
      <sz val="16"/>
      <name val="TH Fah kwang"/>
      <family val="0"/>
    </font>
    <font>
      <b/>
      <sz val="14"/>
      <name val="TH Fah kwang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6" fillId="11" borderId="1" applyNumberFormat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3" fillId="13" borderId="3" applyNumberFormat="0" applyAlignment="0" applyProtection="0"/>
    <xf numFmtId="0" fontId="14" fillId="13" borderId="4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2" fillId="7" borderId="4" applyNumberFormat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94" fontId="24" fillId="0" borderId="10" xfId="35" applyFont="1" applyBorder="1" applyAlignment="1">
      <alignment/>
    </xf>
    <xf numFmtId="0" fontId="24" fillId="0" borderId="0" xfId="0" applyFont="1" applyBorder="1" applyAlignment="1">
      <alignment/>
    </xf>
    <xf numFmtId="194" fontId="24" fillId="0" borderId="0" xfId="35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94" fontId="25" fillId="0" borderId="12" xfId="35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94" fontId="25" fillId="0" borderId="14" xfId="35" applyFont="1" applyBorder="1" applyAlignment="1">
      <alignment horizontal="center"/>
    </xf>
    <xf numFmtId="0" fontId="25" fillId="0" borderId="11" xfId="0" applyFont="1" applyBorder="1" applyAlignment="1">
      <alignment/>
    </xf>
    <xf numFmtId="194" fontId="24" fillId="0" borderId="15" xfId="35" applyFont="1" applyBorder="1" applyAlignment="1">
      <alignment/>
    </xf>
    <xf numFmtId="194" fontId="24" fillId="0" borderId="12" xfId="35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6" xfId="0" applyFont="1" applyBorder="1" applyAlignment="1">
      <alignment/>
    </xf>
    <xf numFmtId="194" fontId="24" fillId="0" borderId="17" xfId="35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94" fontId="24" fillId="0" borderId="18" xfId="35" applyFont="1" applyBorder="1" applyAlignment="1">
      <alignment/>
    </xf>
    <xf numFmtId="194" fontId="24" fillId="0" borderId="14" xfId="35" applyFont="1" applyBorder="1" applyAlignment="1">
      <alignment/>
    </xf>
    <xf numFmtId="0" fontId="24" fillId="0" borderId="14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194" fontId="25" fillId="0" borderId="18" xfId="35" applyFont="1" applyBorder="1" applyAlignment="1">
      <alignment/>
    </xf>
    <xf numFmtId="194" fontId="25" fillId="0" borderId="14" xfId="35" applyFont="1" applyBorder="1" applyAlignment="1">
      <alignment/>
    </xf>
    <xf numFmtId="194" fontId="24" fillId="0" borderId="21" xfId="35" applyFont="1" applyBorder="1" applyAlignment="1">
      <alignment/>
    </xf>
    <xf numFmtId="0" fontId="25" fillId="0" borderId="0" xfId="0" applyFont="1" applyBorder="1" applyAlignment="1">
      <alignment/>
    </xf>
    <xf numFmtId="194" fontId="25" fillId="0" borderId="0" xfId="35" applyFont="1" applyBorder="1" applyAlignment="1">
      <alignment/>
    </xf>
    <xf numFmtId="0" fontId="24" fillId="0" borderId="12" xfId="0" applyFont="1" applyBorder="1" applyAlignment="1">
      <alignment horizontal="center"/>
    </xf>
    <xf numFmtId="194" fontId="24" fillId="0" borderId="0" xfId="35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22" xfId="0" applyFont="1" applyBorder="1" applyAlignment="1">
      <alignment/>
    </xf>
    <xf numFmtId="194" fontId="25" fillId="0" borderId="21" xfId="35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94" fontId="25" fillId="0" borderId="0" xfId="35" applyFont="1" applyBorder="1" applyAlignment="1">
      <alignment horizontal="center"/>
    </xf>
    <xf numFmtId="194" fontId="25" fillId="0" borderId="23" xfId="35" applyFont="1" applyBorder="1" applyAlignment="1">
      <alignment/>
    </xf>
    <xf numFmtId="0" fontId="24" fillId="0" borderId="0" xfId="0" applyFont="1" applyAlignment="1">
      <alignment/>
    </xf>
    <xf numFmtId="194" fontId="24" fillId="0" borderId="0" xfId="35" applyFont="1" applyAlignment="1">
      <alignment/>
    </xf>
    <xf numFmtId="0" fontId="27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0" xfId="0" applyFont="1" applyBorder="1" applyAlignment="1">
      <alignment/>
    </xf>
    <xf numFmtId="194" fontId="26" fillId="0" borderId="16" xfId="35" applyFont="1" applyBorder="1" applyAlignment="1">
      <alignment/>
    </xf>
    <xf numFmtId="194" fontId="26" fillId="0" borderId="17" xfId="35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194" fontId="26" fillId="0" borderId="20" xfId="35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7" xfId="0" applyFont="1" applyBorder="1" applyAlignment="1" quotePrefix="1">
      <alignment horizontal="center"/>
    </xf>
    <xf numFmtId="194" fontId="28" fillId="0" borderId="10" xfId="35" applyFont="1" applyBorder="1" applyAlignment="1">
      <alignment/>
    </xf>
    <xf numFmtId="0" fontId="27" fillId="0" borderId="17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94" fontId="27" fillId="0" borderId="0" xfId="35" applyFont="1" applyAlignment="1">
      <alignment/>
    </xf>
    <xf numFmtId="194" fontId="27" fillId="0" borderId="0" xfId="35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94" fontId="28" fillId="0" borderId="0" xfId="35" applyFont="1" applyAlignment="1">
      <alignment/>
    </xf>
    <xf numFmtId="0" fontId="31" fillId="0" borderId="0" xfId="0" applyFont="1" applyAlignment="1">
      <alignment/>
    </xf>
    <xf numFmtId="194" fontId="31" fillId="0" borderId="0" xfId="35" applyFont="1" applyAlignment="1">
      <alignment/>
    </xf>
    <xf numFmtId="194" fontId="31" fillId="0" borderId="0" xfId="35" applyFont="1" applyAlignment="1">
      <alignment horizontal="left"/>
    </xf>
    <xf numFmtId="194" fontId="31" fillId="0" borderId="0" xfId="35" applyFont="1" applyBorder="1" applyAlignment="1">
      <alignment/>
    </xf>
    <xf numFmtId="194" fontId="31" fillId="0" borderId="24" xfId="35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194" fontId="34" fillId="0" borderId="0" xfId="35" applyFont="1" applyAlignment="1">
      <alignment/>
    </xf>
    <xf numFmtId="0" fontId="35" fillId="0" borderId="0" xfId="0" applyFont="1" applyBorder="1" applyAlignment="1">
      <alignment horizontal="left"/>
    </xf>
    <xf numFmtId="194" fontId="31" fillId="0" borderId="25" xfId="35" applyFont="1" applyBorder="1" applyAlignment="1">
      <alignment/>
    </xf>
    <xf numFmtId="0" fontId="36" fillId="0" borderId="0" xfId="0" applyFont="1" applyAlignment="1">
      <alignment/>
    </xf>
    <xf numFmtId="0" fontId="37" fillId="0" borderId="2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194" fontId="37" fillId="0" borderId="19" xfId="35" applyFont="1" applyBorder="1" applyAlignment="1">
      <alignment horizontal="left"/>
    </xf>
    <xf numFmtId="0" fontId="38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94" fontId="32" fillId="0" borderId="16" xfId="35" applyFont="1" applyBorder="1" applyAlignment="1">
      <alignment/>
    </xf>
    <xf numFmtId="194" fontId="32" fillId="0" borderId="10" xfId="35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94" fontId="31" fillId="0" borderId="10" xfId="35" applyFont="1" applyBorder="1" applyAlignment="1">
      <alignment/>
    </xf>
    <xf numFmtId="194" fontId="31" fillId="0" borderId="17" xfId="35" applyFont="1" applyBorder="1" applyAlignment="1">
      <alignment/>
    </xf>
    <xf numFmtId="0" fontId="24" fillId="0" borderId="10" xfId="0" applyFont="1" applyBorder="1" applyAlignment="1">
      <alignment/>
    </xf>
    <xf numFmtId="0" fontId="31" fillId="0" borderId="18" xfId="0" applyFont="1" applyBorder="1" applyAlignment="1">
      <alignment/>
    </xf>
    <xf numFmtId="194" fontId="32" fillId="0" borderId="23" xfId="35" applyFont="1" applyBorder="1" applyAlignment="1">
      <alignment horizontal="right"/>
    </xf>
    <xf numFmtId="0" fontId="28" fillId="0" borderId="0" xfId="0" applyFont="1" applyBorder="1" applyAlignment="1">
      <alignment/>
    </xf>
    <xf numFmtId="0" fontId="25" fillId="0" borderId="15" xfId="0" applyFont="1" applyBorder="1" applyAlignment="1">
      <alignment horizontal="center"/>
    </xf>
    <xf numFmtId="194" fontId="25" fillId="0" borderId="15" xfId="35" applyFont="1" applyBorder="1" applyAlignment="1">
      <alignment/>
    </xf>
    <xf numFmtId="194" fontId="24" fillId="0" borderId="26" xfId="35" applyFont="1" applyBorder="1" applyAlignment="1">
      <alignment/>
    </xf>
    <xf numFmtId="194" fontId="24" fillId="0" borderId="10" xfId="35" applyFont="1" applyBorder="1" applyAlignment="1">
      <alignment horizontal="center"/>
    </xf>
    <xf numFmtId="0" fontId="25" fillId="0" borderId="10" xfId="0" applyFont="1" applyBorder="1" applyAlignment="1">
      <alignment/>
    </xf>
    <xf numFmtId="194" fontId="24" fillId="0" borderId="10" xfId="35" applyFont="1" applyBorder="1" applyAlignment="1">
      <alignment horizontal="right"/>
    </xf>
    <xf numFmtId="0" fontId="28" fillId="0" borderId="10" xfId="0" applyFont="1" applyBorder="1" applyAlignment="1">
      <alignment/>
    </xf>
    <xf numFmtId="0" fontId="39" fillId="0" borderId="16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4" fillId="0" borderId="18" xfId="0" applyFont="1" applyBorder="1" applyAlignment="1">
      <alignment/>
    </xf>
    <xf numFmtId="194" fontId="24" fillId="0" borderId="18" xfId="35" applyFont="1" applyBorder="1" applyAlignment="1">
      <alignment horizontal="center"/>
    </xf>
    <xf numFmtId="0" fontId="40" fillId="0" borderId="0" xfId="0" applyFont="1" applyBorder="1" applyAlignment="1">
      <alignment/>
    </xf>
    <xf numFmtId="194" fontId="40" fillId="0" borderId="0" xfId="35" applyFont="1" applyBorder="1" applyAlignment="1">
      <alignment/>
    </xf>
    <xf numFmtId="0" fontId="40" fillId="0" borderId="0" xfId="0" applyFont="1" applyAlignment="1">
      <alignment/>
    </xf>
    <xf numFmtId="0" fontId="28" fillId="0" borderId="0" xfId="0" applyFont="1" applyAlignment="1">
      <alignment horizontal="left"/>
    </xf>
    <xf numFmtId="194" fontId="37" fillId="0" borderId="21" xfId="35" applyFont="1" applyBorder="1" applyAlignment="1">
      <alignment horizontal="left"/>
    </xf>
    <xf numFmtId="0" fontId="31" fillId="0" borderId="0" xfId="0" applyFont="1" applyAlignment="1">
      <alignment horizontal="right"/>
    </xf>
    <xf numFmtId="194" fontId="31" fillId="0" borderId="27" xfId="35" applyFont="1" applyBorder="1" applyAlignment="1">
      <alignment/>
    </xf>
    <xf numFmtId="194" fontId="31" fillId="0" borderId="22" xfId="35" applyFont="1" applyBorder="1" applyAlignment="1">
      <alignment/>
    </xf>
    <xf numFmtId="0" fontId="31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194" fontId="25" fillId="0" borderId="11" xfId="35" applyFont="1" applyBorder="1" applyAlignment="1">
      <alignment horizontal="center"/>
    </xf>
    <xf numFmtId="194" fontId="25" fillId="0" borderId="15" xfId="35" applyFont="1" applyBorder="1" applyAlignment="1">
      <alignment horizontal="center"/>
    </xf>
    <xf numFmtId="194" fontId="25" fillId="0" borderId="13" xfId="35" applyFont="1" applyBorder="1" applyAlignment="1">
      <alignment horizontal="center"/>
    </xf>
    <xf numFmtId="194" fontId="25" fillId="0" borderId="18" xfId="35" applyFont="1" applyBorder="1" applyAlignment="1">
      <alignment horizontal="center"/>
    </xf>
    <xf numFmtId="194" fontId="24" fillId="0" borderId="0" xfId="35" applyFont="1" applyFill="1" applyBorder="1" applyAlignment="1">
      <alignment horizontal="center"/>
    </xf>
    <xf numFmtId="0" fontId="25" fillId="0" borderId="18" xfId="0" applyFont="1" applyBorder="1" applyAlignment="1">
      <alignment/>
    </xf>
    <xf numFmtId="194" fontId="24" fillId="0" borderId="0" xfId="35" applyFont="1" applyAlignment="1">
      <alignment horizontal="center"/>
    </xf>
    <xf numFmtId="194" fontId="27" fillId="0" borderId="10" xfId="35" applyFont="1" applyBorder="1" applyAlignment="1">
      <alignment/>
    </xf>
    <xf numFmtId="194" fontId="27" fillId="0" borderId="17" xfId="35" applyFont="1" applyBorder="1" applyAlignment="1">
      <alignment/>
    </xf>
    <xf numFmtId="194" fontId="29" fillId="0" borderId="17" xfId="35" applyFont="1" applyBorder="1" applyAlignment="1">
      <alignment/>
    </xf>
    <xf numFmtId="194" fontId="27" fillId="0" borderId="18" xfId="35" applyFont="1" applyBorder="1" applyAlignment="1">
      <alignment/>
    </xf>
    <xf numFmtId="194" fontId="27" fillId="0" borderId="15" xfId="35" applyFont="1" applyBorder="1" applyAlignment="1">
      <alignment/>
    </xf>
    <xf numFmtId="194" fontId="27" fillId="0" borderId="12" xfId="35" applyFont="1" applyBorder="1" applyAlignment="1">
      <alignment/>
    </xf>
    <xf numFmtId="194" fontId="27" fillId="0" borderId="12" xfId="0" applyNumberFormat="1" applyFont="1" applyBorder="1" applyAlignment="1">
      <alignment/>
    </xf>
    <xf numFmtId="0" fontId="27" fillId="0" borderId="12" xfId="0" applyFont="1" applyBorder="1" applyAlignment="1">
      <alignment/>
    </xf>
    <xf numFmtId="194" fontId="27" fillId="0" borderId="17" xfId="0" applyNumberFormat="1" applyFont="1" applyBorder="1" applyAlignment="1">
      <alignment/>
    </xf>
    <xf numFmtId="194" fontId="29" fillId="0" borderId="10" xfId="35" applyFont="1" applyBorder="1" applyAlignment="1">
      <alignment/>
    </xf>
    <xf numFmtId="0" fontId="29" fillId="0" borderId="17" xfId="0" applyFont="1" applyBorder="1" applyAlignment="1">
      <alignment/>
    </xf>
    <xf numFmtId="194" fontId="27" fillId="0" borderId="14" xfId="35" applyFont="1" applyBorder="1" applyAlignment="1">
      <alignment/>
    </xf>
    <xf numFmtId="194" fontId="27" fillId="0" borderId="21" xfId="35" applyFont="1" applyBorder="1" applyAlignment="1">
      <alignment/>
    </xf>
    <xf numFmtId="194" fontId="27" fillId="0" borderId="20" xfId="35" applyFont="1" applyBorder="1" applyAlignment="1">
      <alignment/>
    </xf>
    <xf numFmtId="0" fontId="42" fillId="0" borderId="0" xfId="0" applyFont="1" applyAlignment="1">
      <alignment/>
    </xf>
    <xf numFmtId="194" fontId="43" fillId="0" borderId="0" xfId="35" applyFont="1" applyAlignment="1">
      <alignment/>
    </xf>
    <xf numFmtId="0" fontId="43" fillId="0" borderId="0" xfId="0" applyFont="1" applyAlignment="1">
      <alignment/>
    </xf>
    <xf numFmtId="0" fontId="41" fillId="0" borderId="0" xfId="49" applyFont="1" applyAlignment="1">
      <alignment horizontal="center"/>
      <protection/>
    </xf>
    <xf numFmtId="194" fontId="43" fillId="0" borderId="0" xfId="35" applyFont="1" applyAlignment="1">
      <alignment horizontal="left"/>
    </xf>
    <xf numFmtId="194" fontId="42" fillId="0" borderId="0" xfId="35" applyFont="1" applyAlignment="1">
      <alignment/>
    </xf>
    <xf numFmtId="194" fontId="43" fillId="0" borderId="0" xfId="35" applyFont="1" applyBorder="1" applyAlignment="1">
      <alignment/>
    </xf>
    <xf numFmtId="194" fontId="44" fillId="0" borderId="24" xfId="35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49" applyFont="1">
      <alignment/>
      <protection/>
    </xf>
    <xf numFmtId="0" fontId="43" fillId="0" borderId="0" xfId="49" applyFont="1" applyAlignment="1">
      <alignment horizontal="left"/>
      <protection/>
    </xf>
    <xf numFmtId="194" fontId="45" fillId="0" borderId="0" xfId="35" applyFont="1" applyAlignment="1">
      <alignment/>
    </xf>
    <xf numFmtId="0" fontId="45" fillId="0" borderId="0" xfId="0" applyFont="1" applyAlignment="1">
      <alignment/>
    </xf>
    <xf numFmtId="0" fontId="42" fillId="0" borderId="0" xfId="50" applyFont="1">
      <alignment/>
      <protection/>
    </xf>
    <xf numFmtId="194" fontId="45" fillId="0" borderId="0" xfId="35" applyFont="1" applyAlignment="1">
      <alignment horizontal="center"/>
    </xf>
    <xf numFmtId="0" fontId="45" fillId="0" borderId="0" xfId="49" applyFont="1">
      <alignment/>
      <protection/>
    </xf>
    <xf numFmtId="0" fontId="46" fillId="0" borderId="0" xfId="50" applyFont="1">
      <alignment/>
      <protection/>
    </xf>
    <xf numFmtId="0" fontId="45" fillId="0" borderId="0" xfId="49" applyFont="1" applyAlignment="1">
      <alignment horizontal="center"/>
      <protection/>
    </xf>
    <xf numFmtId="194" fontId="31" fillId="0" borderId="18" xfId="35" applyFont="1" applyBorder="1" applyAlignment="1">
      <alignment/>
    </xf>
    <xf numFmtId="194" fontId="32" fillId="0" borderId="0" xfId="35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94" fontId="32" fillId="0" borderId="0" xfId="35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194" fontId="26" fillId="0" borderId="0" xfId="35" applyFont="1" applyBorder="1" applyAlignment="1">
      <alignment horizontal="center"/>
    </xf>
    <xf numFmtId="194" fontId="26" fillId="0" borderId="17" xfId="35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94" fontId="26" fillId="0" borderId="28" xfId="35" applyFont="1" applyBorder="1" applyAlignment="1">
      <alignment horizontal="center"/>
    </xf>
    <xf numFmtId="194" fontId="26" fillId="0" borderId="12" xfId="35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27" xfId="0" applyFont="1" applyBorder="1" applyAlignment="1">
      <alignment horizontal="center"/>
    </xf>
    <xf numFmtId="194" fontId="45" fillId="0" borderId="0" xfId="35" applyFont="1" applyAlignment="1">
      <alignment horizontal="center"/>
    </xf>
    <xf numFmtId="0" fontId="41" fillId="0" borderId="0" xfId="49" applyFont="1" applyAlignment="1">
      <alignment horizontal="center"/>
      <protection/>
    </xf>
    <xf numFmtId="0" fontId="43" fillId="0" borderId="0" xfId="49" applyFont="1" applyAlignment="1">
      <alignment horizontal="left"/>
      <protection/>
    </xf>
    <xf numFmtId="194" fontId="41" fillId="0" borderId="0" xfId="35" applyFont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 horizontal="center"/>
    </xf>
    <xf numFmtId="194" fontId="31" fillId="0" borderId="0" xfId="35" applyFont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Sheet13" xfId="49"/>
    <cellStyle name="ปกติ_Sheet2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26</xdr:row>
      <xdr:rowOff>114300</xdr:rowOff>
    </xdr:from>
    <xdr:to>
      <xdr:col>0</xdr:col>
      <xdr:colOff>2085975</xdr:colOff>
      <xdr:row>29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371475" y="6686550"/>
          <a:ext cx="1714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(นางสาววนิดา  ทะระเกิด)
หัวหน้าส่วนการคลัง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2</xdr:col>
      <xdr:colOff>409575</xdr:colOff>
      <xdr:row>26</xdr:row>
      <xdr:rowOff>123825</xdr:rowOff>
    </xdr:from>
    <xdr:to>
      <xdr:col>3</xdr:col>
      <xdr:colOff>1114425</xdr:colOff>
      <xdr:row>29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114800" y="6696075"/>
          <a:ext cx="18669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(นายกฤษฎา  ภักดีวานิช)
ปลัดองค์การบริหารส่วนตำบลวังใหม่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3</xdr:col>
      <xdr:colOff>2428875</xdr:colOff>
      <xdr:row>26</xdr:row>
      <xdr:rowOff>114300</xdr:rowOff>
    </xdr:from>
    <xdr:to>
      <xdr:col>5</xdr:col>
      <xdr:colOff>133350</xdr:colOff>
      <xdr:row>30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7296150" y="6686550"/>
          <a:ext cx="2019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(นางจิราวรรณ  เพชรตีบ)
นายกองค์การบริหารส่วนตำบลวังใหม่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0</xdr:col>
      <xdr:colOff>371475</xdr:colOff>
      <xdr:row>26</xdr:row>
      <xdr:rowOff>114300</xdr:rowOff>
    </xdr:from>
    <xdr:to>
      <xdr:col>0</xdr:col>
      <xdr:colOff>2085975</xdr:colOff>
      <xdr:row>29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371475" y="6686550"/>
          <a:ext cx="1714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(นางสาววนิดา  ทะระเกิด)
หัวหน้าส่วนการคลัง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2</xdr:col>
      <xdr:colOff>409575</xdr:colOff>
      <xdr:row>26</xdr:row>
      <xdr:rowOff>123825</xdr:rowOff>
    </xdr:from>
    <xdr:to>
      <xdr:col>3</xdr:col>
      <xdr:colOff>1114425</xdr:colOff>
      <xdr:row>29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4114800" y="6696075"/>
          <a:ext cx="18669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(นายกฤษฎา  ภักดีวานิช)
ปลัดองค์การบริหารส่วนตำบลวังใหม่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3</xdr:col>
      <xdr:colOff>2428875</xdr:colOff>
      <xdr:row>26</xdr:row>
      <xdr:rowOff>114300</xdr:rowOff>
    </xdr:from>
    <xdr:to>
      <xdr:col>5</xdr:col>
      <xdr:colOff>133350</xdr:colOff>
      <xdr:row>30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7296150" y="6686550"/>
          <a:ext cx="2019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(นางจิราวรรณ  เพชรตีบ)
นายกองค์การบริหารส่วนตำบลวังใหม่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9525</xdr:rowOff>
    </xdr:from>
    <xdr:to>
      <xdr:col>1</xdr:col>
      <xdr:colOff>609600</xdr:colOff>
      <xdr:row>34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38100" y="7581900"/>
          <a:ext cx="1714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(นางสาววนิดา  ทะระเกิด)
หัวหน้าส่วนการคลัง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2</xdr:col>
      <xdr:colOff>276225</xdr:colOff>
      <xdr:row>31</xdr:row>
      <xdr:rowOff>9525</xdr:rowOff>
    </xdr:from>
    <xdr:to>
      <xdr:col>4</xdr:col>
      <xdr:colOff>533400</xdr:colOff>
      <xdr:row>34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2362200" y="7581900"/>
          <a:ext cx="18669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(นายกฤษฎา  ภักดีวานิช)
ปลัดองค์การบริหารส่วนตำบลวังใหม่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5</xdr:col>
      <xdr:colOff>19050</xdr:colOff>
      <xdr:row>31</xdr:row>
      <xdr:rowOff>0</xdr:rowOff>
    </xdr:from>
    <xdr:to>
      <xdr:col>7</xdr:col>
      <xdr:colOff>19050</xdr:colOff>
      <xdr:row>34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4657725" y="7572375"/>
          <a:ext cx="22764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(นางจิราวรรณ  เพชรตีบ)
นายกองค์การบริหารส่วนตำบลวังใหม่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66675</xdr:rowOff>
    </xdr:from>
    <xdr:to>
      <xdr:col>0</xdr:col>
      <xdr:colOff>1781175</xdr:colOff>
      <xdr:row>30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6675" y="8458200"/>
          <a:ext cx="1714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(นางสาววนิดา  ทะระเกิด)
หัวหน้าส่วนการคลัง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0</xdr:col>
      <xdr:colOff>2428875</xdr:colOff>
      <xdr:row>27</xdr:row>
      <xdr:rowOff>66675</xdr:rowOff>
    </xdr:from>
    <xdr:to>
      <xdr:col>2</xdr:col>
      <xdr:colOff>361950</xdr:colOff>
      <xdr:row>30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2428875" y="8458200"/>
          <a:ext cx="18669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(นายกฤษฎา  ภักดีวานิช)
ปลัดองค์การบริหารส่วนตำบลวังใหม่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2</xdr:col>
      <xdr:colOff>466725</xdr:colOff>
      <xdr:row>27</xdr:row>
      <xdr:rowOff>66675</xdr:rowOff>
    </xdr:from>
    <xdr:to>
      <xdr:col>3</xdr:col>
      <xdr:colOff>1228725</xdr:colOff>
      <xdr:row>30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4400550" y="8458200"/>
          <a:ext cx="2095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(นางจิราวรรณ  เพชรตีบ)
นายกองค์การบริหารส่วนตำบลวังใหม่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41</xdr:row>
      <xdr:rowOff>152400</xdr:rowOff>
    </xdr:from>
    <xdr:to>
      <xdr:col>6</xdr:col>
      <xdr:colOff>0</xdr:colOff>
      <xdr:row>44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924425" y="10086975"/>
          <a:ext cx="20478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(นางจิราวรรณ  เพชรตีบ)
นายกองค์การบริหารส่วนตำบลวังใหม่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1</xdr:col>
      <xdr:colOff>1990725</xdr:colOff>
      <xdr:row>41</xdr:row>
      <xdr:rowOff>152400</xdr:rowOff>
    </xdr:from>
    <xdr:to>
      <xdr:col>3</xdr:col>
      <xdr:colOff>571500</xdr:colOff>
      <xdr:row>44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2381250" y="10086975"/>
          <a:ext cx="1962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(นายกฤษฎา  ภักดีวานิช)
ปลัดองค์การบริหารส่วนตำบลวังใหม่</a:t>
          </a:r>
          <a:r>
            <a:rPr lang="en-US" cap="none" sz="1400" b="0" i="0" u="none" baseline="0"/>
            <a:t>
</a:t>
          </a:r>
        </a:p>
      </xdr:txBody>
    </xdr:sp>
    <xdr:clientData/>
  </xdr:twoCellAnchor>
  <xdr:twoCellAnchor>
    <xdr:from>
      <xdr:col>0</xdr:col>
      <xdr:colOff>95250</xdr:colOff>
      <xdr:row>41</xdr:row>
      <xdr:rowOff>133350</xdr:rowOff>
    </xdr:from>
    <xdr:to>
      <xdr:col>1</xdr:col>
      <xdr:colOff>1419225</xdr:colOff>
      <xdr:row>44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95250" y="10067925"/>
          <a:ext cx="1714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ลงชื่อ..............................................
(นางสาววนิดา  ทะระเกิด)
หัวหน้าส่วนการคลัง</a:t>
          </a:r>
          <a:r>
            <a:rPr lang="en-US" cap="none" sz="1400" b="0" i="0" u="none" baseline="0"/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\&#3585;&#3634;&#3619;&#3648;&#3591;&#3636;&#3609;%2056\&#3626;&#3636;&#3657;&#3609;&#3611;&#3637;&#3591;&#3610;&#3611;&#3619;&#3632;&#3617;&#3634;&#3603;25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"/>
      <sheetName val="งบแสดงฐานะการเงิน"/>
      <sheetName val="หมายเหตุ"/>
      <sheetName val="งบทรัพย์สิน"/>
      <sheetName val="เงินลูกหนี้-เจ้าหนี้"/>
      <sheetName val="งบเงินสะสม"/>
      <sheetName val="รายละเอียดรับจริงจ่ายจริง"/>
      <sheetName val="รับจ่ายตามงบ"/>
      <sheetName val="รายงานรายได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120" zoomScaleNormal="120" zoomScalePageLayoutView="0" workbookViewId="0" topLeftCell="C19">
      <selection activeCell="H39" sqref="H39"/>
    </sheetView>
  </sheetViews>
  <sheetFormatPr defaultColWidth="9.140625" defaultRowHeight="15" customHeight="1"/>
  <cols>
    <col min="1" max="1" width="15.421875" style="42" customWidth="1"/>
    <col min="2" max="2" width="20.28125" style="42" customWidth="1"/>
    <col min="3" max="3" width="5.7109375" style="64" bestFit="1" customWidth="1"/>
    <col min="4" max="4" width="12.57421875" style="65" customWidth="1"/>
    <col min="5" max="5" width="12.57421875" style="66" customWidth="1"/>
    <col min="6" max="9" width="12.57421875" style="65" customWidth="1"/>
    <col min="10" max="11" width="12.57421875" style="42" customWidth="1"/>
    <col min="12" max="16384" width="9.140625" style="42" customWidth="1"/>
  </cols>
  <sheetData>
    <row r="1" spans="1:11" ht="13.5" customHeight="1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3.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45" customFormat="1" ht="13.5">
      <c r="A3" s="43"/>
      <c r="B3" s="44"/>
      <c r="C3" s="44"/>
      <c r="D3" s="173" t="s">
        <v>104</v>
      </c>
      <c r="E3" s="174"/>
      <c r="F3" s="175" t="s">
        <v>105</v>
      </c>
      <c r="G3" s="176"/>
      <c r="H3" s="175" t="s">
        <v>105</v>
      </c>
      <c r="I3" s="176"/>
      <c r="J3" s="173" t="s">
        <v>106</v>
      </c>
      <c r="K3" s="174"/>
    </row>
    <row r="4" spans="1:11" s="45" customFormat="1" ht="14.25" customHeight="1">
      <c r="A4" s="46"/>
      <c r="B4" s="47"/>
      <c r="C4" s="48"/>
      <c r="D4" s="167" t="s">
        <v>231</v>
      </c>
      <c r="E4" s="168"/>
      <c r="F4" s="169" t="s">
        <v>107</v>
      </c>
      <c r="G4" s="170"/>
      <c r="H4" s="169" t="s">
        <v>108</v>
      </c>
      <c r="I4" s="170"/>
      <c r="J4" s="164" t="s">
        <v>241</v>
      </c>
      <c r="K4" s="165"/>
    </row>
    <row r="5" spans="1:11" s="45" customFormat="1" ht="13.5" customHeight="1">
      <c r="A5" s="164" t="s">
        <v>47</v>
      </c>
      <c r="B5" s="166"/>
      <c r="C5" s="49" t="s">
        <v>67</v>
      </c>
      <c r="D5" s="50" t="s">
        <v>109</v>
      </c>
      <c r="E5" s="51" t="s">
        <v>53</v>
      </c>
      <c r="F5" s="51" t="s">
        <v>109</v>
      </c>
      <c r="G5" s="51" t="s">
        <v>53</v>
      </c>
      <c r="H5" s="51" t="s">
        <v>109</v>
      </c>
      <c r="I5" s="51" t="s">
        <v>53</v>
      </c>
      <c r="J5" s="52" t="s">
        <v>109</v>
      </c>
      <c r="K5" s="51" t="s">
        <v>53</v>
      </c>
    </row>
    <row r="6" spans="1:11" ht="13.5" customHeight="1">
      <c r="A6" s="53" t="s">
        <v>54</v>
      </c>
      <c r="B6" s="54"/>
      <c r="C6" s="55" t="s">
        <v>68</v>
      </c>
      <c r="D6" s="127">
        <v>0</v>
      </c>
      <c r="E6" s="128"/>
      <c r="F6" s="131"/>
      <c r="G6" s="132"/>
      <c r="H6" s="132"/>
      <c r="I6" s="132"/>
      <c r="J6" s="133">
        <f aca="true" t="shared" si="0" ref="J6:J35">D6+F6-G6+H6-I6</f>
        <v>0</v>
      </c>
      <c r="K6" s="134"/>
    </row>
    <row r="7" spans="1:11" ht="13.5" customHeight="1">
      <c r="A7" s="53" t="s">
        <v>110</v>
      </c>
      <c r="B7" s="54"/>
      <c r="C7" s="55" t="s">
        <v>174</v>
      </c>
      <c r="D7" s="127">
        <v>11874.45</v>
      </c>
      <c r="E7" s="128"/>
      <c r="F7" s="127"/>
      <c r="G7" s="128"/>
      <c r="H7" s="128"/>
      <c r="I7" s="128"/>
      <c r="J7" s="135">
        <f t="shared" si="0"/>
        <v>11874.45</v>
      </c>
      <c r="K7" s="54"/>
    </row>
    <row r="8" spans="1:11" ht="13.5" customHeight="1">
      <c r="A8" s="53" t="s">
        <v>29</v>
      </c>
      <c r="B8" s="54"/>
      <c r="C8" s="55" t="s">
        <v>175</v>
      </c>
      <c r="D8" s="127">
        <v>44236.25</v>
      </c>
      <c r="E8" s="128"/>
      <c r="F8" s="127"/>
      <c r="G8" s="128"/>
      <c r="H8" s="128"/>
      <c r="I8" s="128"/>
      <c r="J8" s="135">
        <f t="shared" si="0"/>
        <v>44236.25</v>
      </c>
      <c r="K8" s="54"/>
    </row>
    <row r="9" spans="1:11" ht="13.5" customHeight="1">
      <c r="A9" s="53" t="s">
        <v>27</v>
      </c>
      <c r="B9" s="54"/>
      <c r="C9" s="55" t="s">
        <v>176</v>
      </c>
      <c r="D9" s="127">
        <v>857768.01</v>
      </c>
      <c r="E9" s="128"/>
      <c r="F9" s="127"/>
      <c r="G9" s="128"/>
      <c r="H9" s="128"/>
      <c r="I9" s="128"/>
      <c r="J9" s="135">
        <f t="shared" si="0"/>
        <v>857768.01</v>
      </c>
      <c r="K9" s="54"/>
    </row>
    <row r="10" spans="1:11" ht="13.5" customHeight="1">
      <c r="A10" s="53" t="s">
        <v>28</v>
      </c>
      <c r="B10" s="54"/>
      <c r="C10" s="55" t="s">
        <v>177</v>
      </c>
      <c r="D10" s="127">
        <v>440498.2</v>
      </c>
      <c r="E10" s="128"/>
      <c r="F10" s="127"/>
      <c r="G10" s="128"/>
      <c r="H10" s="128"/>
      <c r="I10" s="128"/>
      <c r="J10" s="135">
        <f t="shared" si="0"/>
        <v>440498.2</v>
      </c>
      <c r="K10" s="54"/>
    </row>
    <row r="11" spans="1:11" ht="13.5" customHeight="1">
      <c r="A11" s="53" t="s">
        <v>26</v>
      </c>
      <c r="B11" s="54"/>
      <c r="C11" s="55" t="s">
        <v>178</v>
      </c>
      <c r="D11" s="127">
        <v>23997.4</v>
      </c>
      <c r="E11" s="128"/>
      <c r="F11" s="127"/>
      <c r="G11" s="128"/>
      <c r="H11" s="128"/>
      <c r="I11" s="128"/>
      <c r="J11" s="135">
        <f t="shared" si="0"/>
        <v>23997.4</v>
      </c>
      <c r="K11" s="54"/>
    </row>
    <row r="12" spans="1:11" ht="13.5" customHeight="1">
      <c r="A12" s="53" t="s">
        <v>169</v>
      </c>
      <c r="B12" s="54"/>
      <c r="C12" s="55" t="s">
        <v>179</v>
      </c>
      <c r="D12" s="127">
        <v>11163927.95</v>
      </c>
      <c r="E12" s="128"/>
      <c r="F12" s="127"/>
      <c r="G12" s="128"/>
      <c r="H12" s="128"/>
      <c r="I12" s="128"/>
      <c r="J12" s="135">
        <f t="shared" si="0"/>
        <v>11163927.95</v>
      </c>
      <c r="K12" s="54"/>
    </row>
    <row r="13" spans="1:11" ht="13.5" customHeight="1">
      <c r="A13" s="53" t="s">
        <v>170</v>
      </c>
      <c r="B13" s="54"/>
      <c r="C13" s="55" t="s">
        <v>180</v>
      </c>
      <c r="D13" s="127">
        <v>2241170.39</v>
      </c>
      <c r="E13" s="128"/>
      <c r="F13" s="127"/>
      <c r="G13" s="128"/>
      <c r="H13" s="128"/>
      <c r="I13" s="128"/>
      <c r="J13" s="135">
        <f t="shared" si="0"/>
        <v>2241170.39</v>
      </c>
      <c r="K13" s="54"/>
    </row>
    <row r="14" spans="1:11" ht="13.5" customHeight="1">
      <c r="A14" s="53" t="s">
        <v>191</v>
      </c>
      <c r="B14" s="54"/>
      <c r="C14" s="57" t="s">
        <v>188</v>
      </c>
      <c r="D14" s="127">
        <v>3099588.42</v>
      </c>
      <c r="E14" s="128"/>
      <c r="F14" s="127"/>
      <c r="G14" s="128"/>
      <c r="H14" s="128"/>
      <c r="I14" s="128"/>
      <c r="J14" s="135">
        <f t="shared" si="0"/>
        <v>3099588.42</v>
      </c>
      <c r="K14" s="54"/>
    </row>
    <row r="15" spans="1:11" ht="13.5" customHeight="1">
      <c r="A15" s="53" t="s">
        <v>237</v>
      </c>
      <c r="B15" s="54"/>
      <c r="C15" s="57" t="s">
        <v>238</v>
      </c>
      <c r="D15" s="127">
        <v>2031461.83</v>
      </c>
      <c r="E15" s="128"/>
      <c r="F15" s="127"/>
      <c r="G15" s="128"/>
      <c r="H15" s="128"/>
      <c r="I15" s="128"/>
      <c r="J15" s="135">
        <f t="shared" si="0"/>
        <v>2031461.83</v>
      </c>
      <c r="K15" s="54"/>
    </row>
    <row r="16" spans="1:11" ht="13.5" customHeight="1">
      <c r="A16" s="53" t="s">
        <v>239</v>
      </c>
      <c r="B16" s="54"/>
      <c r="C16" s="57" t="s">
        <v>240</v>
      </c>
      <c r="D16" s="127">
        <v>2020159.84</v>
      </c>
      <c r="E16" s="128"/>
      <c r="F16" s="127"/>
      <c r="G16" s="128"/>
      <c r="H16" s="128"/>
      <c r="I16" s="128"/>
      <c r="J16" s="135">
        <f t="shared" si="0"/>
        <v>2020159.84</v>
      </c>
      <c r="K16" s="54"/>
    </row>
    <row r="17" spans="1:11" ht="13.5" customHeight="1">
      <c r="A17" s="53" t="s">
        <v>182</v>
      </c>
      <c r="B17" s="54"/>
      <c r="C17" s="57"/>
      <c r="D17" s="127">
        <v>21956</v>
      </c>
      <c r="E17" s="128"/>
      <c r="F17" s="127"/>
      <c r="G17" s="128"/>
      <c r="H17" s="128"/>
      <c r="I17" s="128"/>
      <c r="J17" s="135">
        <f t="shared" si="0"/>
        <v>21956</v>
      </c>
      <c r="K17" s="54"/>
    </row>
    <row r="18" spans="1:11" s="58" customFormat="1" ht="13.5" customHeight="1">
      <c r="A18" s="53" t="s">
        <v>181</v>
      </c>
      <c r="B18" s="54"/>
      <c r="C18" s="57"/>
      <c r="D18" s="127">
        <v>107271.7</v>
      </c>
      <c r="E18" s="129"/>
      <c r="F18" s="136"/>
      <c r="G18" s="129"/>
      <c r="H18" s="129"/>
      <c r="I18" s="129"/>
      <c r="J18" s="135">
        <f t="shared" si="0"/>
        <v>107271.7</v>
      </c>
      <c r="K18" s="137"/>
    </row>
    <row r="19" spans="1:11" s="58" customFormat="1" ht="13.5" customHeight="1">
      <c r="A19" s="53" t="s">
        <v>209</v>
      </c>
      <c r="B19" s="54"/>
      <c r="C19" s="57"/>
      <c r="D19" s="127">
        <v>270</v>
      </c>
      <c r="E19" s="129"/>
      <c r="F19" s="136"/>
      <c r="G19" s="129"/>
      <c r="H19" s="129"/>
      <c r="I19" s="129"/>
      <c r="J19" s="135">
        <f t="shared" si="0"/>
        <v>270</v>
      </c>
      <c r="K19" s="137"/>
    </row>
    <row r="20" spans="1:11" ht="13.5" customHeight="1">
      <c r="A20" s="53" t="s">
        <v>111</v>
      </c>
      <c r="B20" s="54"/>
      <c r="C20" s="55" t="s">
        <v>112</v>
      </c>
      <c r="D20" s="127"/>
      <c r="E20" s="128"/>
      <c r="F20" s="127"/>
      <c r="G20" s="128"/>
      <c r="H20" s="128"/>
      <c r="I20" s="128"/>
      <c r="J20" s="135">
        <f t="shared" si="0"/>
        <v>0</v>
      </c>
      <c r="K20" s="54"/>
    </row>
    <row r="21" spans="1:11" ht="13.5" customHeight="1">
      <c r="A21" s="53" t="s">
        <v>189</v>
      </c>
      <c r="B21" s="54"/>
      <c r="C21" s="55"/>
      <c r="D21" s="127"/>
      <c r="E21" s="128"/>
      <c r="F21" s="127"/>
      <c r="G21" s="128"/>
      <c r="H21" s="128"/>
      <c r="I21" s="128"/>
      <c r="J21" s="135">
        <f t="shared" si="0"/>
        <v>0</v>
      </c>
      <c r="K21" s="54"/>
    </row>
    <row r="22" spans="1:11" ht="13.5" customHeight="1">
      <c r="A22" s="53" t="s">
        <v>190</v>
      </c>
      <c r="B22" s="54"/>
      <c r="C22" s="55"/>
      <c r="D22" s="127"/>
      <c r="E22" s="128"/>
      <c r="F22" s="127"/>
      <c r="G22" s="128"/>
      <c r="H22" s="128"/>
      <c r="I22" s="128"/>
      <c r="J22" s="135">
        <f t="shared" si="0"/>
        <v>0</v>
      </c>
      <c r="K22" s="54"/>
    </row>
    <row r="23" spans="1:11" ht="13.5" customHeight="1">
      <c r="A23" s="53" t="s">
        <v>113</v>
      </c>
      <c r="B23" s="54" t="s">
        <v>133</v>
      </c>
      <c r="C23" s="55" t="s">
        <v>134</v>
      </c>
      <c r="D23" s="128">
        <v>6350151.37</v>
      </c>
      <c r="E23" s="128"/>
      <c r="F23" s="127"/>
      <c r="G23" s="128"/>
      <c r="H23" s="128"/>
      <c r="I23" s="128">
        <v>6350151.37</v>
      </c>
      <c r="J23" s="135">
        <f t="shared" si="0"/>
        <v>0</v>
      </c>
      <c r="K23" s="54"/>
    </row>
    <row r="24" spans="1:11" ht="13.5" customHeight="1">
      <c r="A24" s="53"/>
      <c r="B24" s="54" t="s">
        <v>114</v>
      </c>
      <c r="C24" s="55" t="s">
        <v>115</v>
      </c>
      <c r="D24" s="128">
        <v>119503</v>
      </c>
      <c r="E24" s="128"/>
      <c r="F24" s="127"/>
      <c r="G24" s="128"/>
      <c r="H24" s="128"/>
      <c r="I24" s="128">
        <v>119503</v>
      </c>
      <c r="J24" s="128">
        <f t="shared" si="0"/>
        <v>0</v>
      </c>
      <c r="K24" s="54"/>
    </row>
    <row r="25" spans="1:11" ht="13.5" customHeight="1">
      <c r="A25" s="53"/>
      <c r="B25" s="54" t="s">
        <v>117</v>
      </c>
      <c r="C25" s="55" t="s">
        <v>116</v>
      </c>
      <c r="D25" s="128">
        <v>143254.43</v>
      </c>
      <c r="E25" s="128"/>
      <c r="F25" s="127"/>
      <c r="G25" s="128"/>
      <c r="H25" s="128"/>
      <c r="I25" s="128">
        <v>143254.43</v>
      </c>
      <c r="J25" s="135">
        <f t="shared" si="0"/>
        <v>0</v>
      </c>
      <c r="K25" s="54"/>
    </row>
    <row r="26" spans="1:11" ht="13.5" customHeight="1">
      <c r="A26" s="53"/>
      <c r="B26" s="54" t="s">
        <v>118</v>
      </c>
      <c r="C26" s="55" t="s">
        <v>119</v>
      </c>
      <c r="D26" s="128">
        <v>3719684</v>
      </c>
      <c r="E26" s="128"/>
      <c r="F26" s="127"/>
      <c r="G26" s="128"/>
      <c r="H26" s="128"/>
      <c r="I26" s="128">
        <v>3719684</v>
      </c>
      <c r="J26" s="135">
        <f t="shared" si="0"/>
        <v>0</v>
      </c>
      <c r="K26" s="54"/>
    </row>
    <row r="27" spans="1:11" ht="13.5" customHeight="1">
      <c r="A27" s="53"/>
      <c r="B27" s="54" t="s">
        <v>120</v>
      </c>
      <c r="C27" s="57">
        <v>120</v>
      </c>
      <c r="D27" s="128">
        <v>140940</v>
      </c>
      <c r="E27" s="128"/>
      <c r="F27" s="127"/>
      <c r="G27" s="128"/>
      <c r="H27" s="128"/>
      <c r="I27" s="128">
        <v>140940</v>
      </c>
      <c r="J27" s="135">
        <f t="shared" si="0"/>
        <v>0</v>
      </c>
      <c r="K27" s="54"/>
    </row>
    <row r="28" spans="1:11" ht="13.5" customHeight="1">
      <c r="A28" s="53"/>
      <c r="B28" s="54" t="s">
        <v>121</v>
      </c>
      <c r="C28" s="57">
        <v>130</v>
      </c>
      <c r="D28" s="128">
        <v>2850762</v>
      </c>
      <c r="E28" s="128"/>
      <c r="F28" s="127"/>
      <c r="G28" s="128"/>
      <c r="H28" s="128"/>
      <c r="I28" s="128">
        <v>2850762</v>
      </c>
      <c r="J28" s="135">
        <f t="shared" si="0"/>
        <v>0</v>
      </c>
      <c r="K28" s="54"/>
    </row>
    <row r="29" spans="1:11" ht="13.5" customHeight="1">
      <c r="A29" s="53" t="s">
        <v>25</v>
      </c>
      <c r="B29" s="54" t="s">
        <v>122</v>
      </c>
      <c r="C29" s="57">
        <v>200</v>
      </c>
      <c r="D29" s="128">
        <v>2889859</v>
      </c>
      <c r="E29" s="128"/>
      <c r="F29" s="127"/>
      <c r="G29" s="128"/>
      <c r="H29" s="128"/>
      <c r="I29" s="128">
        <v>2889859</v>
      </c>
      <c r="J29" s="135">
        <f t="shared" si="0"/>
        <v>0</v>
      </c>
      <c r="K29" s="54"/>
    </row>
    <row r="30" spans="1:11" ht="13.5" customHeight="1">
      <c r="A30" s="53"/>
      <c r="B30" s="54" t="s">
        <v>123</v>
      </c>
      <c r="C30" s="57">
        <v>250</v>
      </c>
      <c r="D30" s="128">
        <v>2706050.65</v>
      </c>
      <c r="E30" s="128"/>
      <c r="F30" s="127"/>
      <c r="G30" s="128"/>
      <c r="H30" s="128"/>
      <c r="I30" s="128">
        <v>2706050.65</v>
      </c>
      <c r="J30" s="135">
        <f t="shared" si="0"/>
        <v>0</v>
      </c>
      <c r="K30" s="54"/>
    </row>
    <row r="31" spans="1:11" ht="13.5" customHeight="1">
      <c r="A31" s="53"/>
      <c r="B31" s="54" t="s">
        <v>124</v>
      </c>
      <c r="C31" s="57">
        <v>270</v>
      </c>
      <c r="D31" s="128">
        <v>1929265.22</v>
      </c>
      <c r="E31" s="128"/>
      <c r="F31" s="127"/>
      <c r="G31" s="128"/>
      <c r="H31" s="128"/>
      <c r="I31" s="128">
        <v>1929265.22</v>
      </c>
      <c r="J31" s="135">
        <f t="shared" si="0"/>
        <v>0</v>
      </c>
      <c r="K31" s="54"/>
    </row>
    <row r="32" spans="1:11" ht="13.5" customHeight="1">
      <c r="A32" s="53"/>
      <c r="B32" s="54" t="s">
        <v>125</v>
      </c>
      <c r="C32" s="57">
        <v>300</v>
      </c>
      <c r="D32" s="128">
        <v>417187.17</v>
      </c>
      <c r="E32" s="128"/>
      <c r="F32" s="127"/>
      <c r="G32" s="128"/>
      <c r="H32" s="128"/>
      <c r="I32" s="128">
        <v>417187.17</v>
      </c>
      <c r="J32" s="135">
        <f t="shared" si="0"/>
        <v>0</v>
      </c>
      <c r="K32" s="54"/>
    </row>
    <row r="33" spans="1:11" ht="13.5" customHeight="1">
      <c r="A33" s="53"/>
      <c r="B33" s="54" t="s">
        <v>126</v>
      </c>
      <c r="C33" s="57">
        <v>400</v>
      </c>
      <c r="D33" s="128">
        <v>1207320</v>
      </c>
      <c r="E33" s="128"/>
      <c r="F33" s="127"/>
      <c r="G33" s="128"/>
      <c r="H33" s="128"/>
      <c r="I33" s="128">
        <v>1207320</v>
      </c>
      <c r="J33" s="135">
        <f t="shared" si="0"/>
        <v>0</v>
      </c>
      <c r="K33" s="54"/>
    </row>
    <row r="34" spans="1:11" ht="13.5" customHeight="1">
      <c r="A34" s="53"/>
      <c r="B34" s="54" t="s">
        <v>127</v>
      </c>
      <c r="C34" s="57">
        <v>450</v>
      </c>
      <c r="D34" s="128">
        <v>154900</v>
      </c>
      <c r="E34" s="128"/>
      <c r="F34" s="127"/>
      <c r="G34" s="128"/>
      <c r="H34" s="128"/>
      <c r="I34" s="128">
        <v>154900</v>
      </c>
      <c r="J34" s="135">
        <f t="shared" si="0"/>
        <v>0</v>
      </c>
      <c r="K34" s="54"/>
    </row>
    <row r="35" spans="1:11" ht="13.5" customHeight="1">
      <c r="A35" s="53"/>
      <c r="B35" s="54" t="s">
        <v>128</v>
      </c>
      <c r="C35" s="57">
        <v>500</v>
      </c>
      <c r="D35" s="128">
        <v>1378150</v>
      </c>
      <c r="E35" s="128"/>
      <c r="F35" s="127"/>
      <c r="G35" s="128"/>
      <c r="H35" s="128"/>
      <c r="I35" s="128">
        <v>1378150</v>
      </c>
      <c r="J35" s="135">
        <f t="shared" si="0"/>
        <v>0</v>
      </c>
      <c r="K35" s="54"/>
    </row>
    <row r="36" spans="1:11" ht="13.5" customHeight="1">
      <c r="A36" s="53" t="s">
        <v>183</v>
      </c>
      <c r="B36" s="54"/>
      <c r="C36" s="57">
        <v>600</v>
      </c>
      <c r="D36" s="127"/>
      <c r="E36" s="128">
        <v>1292142.41</v>
      </c>
      <c r="F36" s="127">
        <v>134156</v>
      </c>
      <c r="G36" s="128"/>
      <c r="H36" s="128"/>
      <c r="I36" s="128"/>
      <c r="J36" s="135"/>
      <c r="K36" s="135">
        <f aca="true" t="shared" si="1" ref="K36:K43">E36-F36+G36-H36+I36</f>
        <v>1157986.41</v>
      </c>
    </row>
    <row r="37" spans="1:11" ht="13.5" customHeight="1">
      <c r="A37" s="53" t="s">
        <v>30</v>
      </c>
      <c r="B37" s="54"/>
      <c r="C37" s="57">
        <v>700</v>
      </c>
      <c r="D37" s="127"/>
      <c r="E37" s="128">
        <v>6382223.51</v>
      </c>
      <c r="F37" s="127">
        <v>1084728.28</v>
      </c>
      <c r="G37" s="128">
        <v>134156</v>
      </c>
      <c r="H37" s="128"/>
      <c r="I37" s="128">
        <v>4338913.11</v>
      </c>
      <c r="J37" s="54"/>
      <c r="K37" s="135">
        <f t="shared" si="1"/>
        <v>9770564.34</v>
      </c>
    </row>
    <row r="38" spans="1:11" ht="13.5" customHeight="1">
      <c r="A38" s="53" t="s">
        <v>101</v>
      </c>
      <c r="B38" s="54"/>
      <c r="C38" s="57">
        <v>703</v>
      </c>
      <c r="D38" s="127"/>
      <c r="E38" s="128">
        <v>8872047.26</v>
      </c>
      <c r="F38" s="127"/>
      <c r="G38" s="128">
        <v>1084728.28</v>
      </c>
      <c r="H38" s="128"/>
      <c r="I38" s="128"/>
      <c r="J38" s="54"/>
      <c r="K38" s="135">
        <f t="shared" si="1"/>
        <v>9956775.54</v>
      </c>
    </row>
    <row r="39" spans="1:11" ht="13.5" customHeight="1">
      <c r="A39" s="53" t="s">
        <v>184</v>
      </c>
      <c r="B39" s="54"/>
      <c r="C39" s="57">
        <v>821</v>
      </c>
      <c r="D39" s="127"/>
      <c r="E39" s="128">
        <v>28345939.95</v>
      </c>
      <c r="F39" s="127"/>
      <c r="G39" s="128"/>
      <c r="H39" s="128">
        <v>28345939.95</v>
      </c>
      <c r="I39" s="128"/>
      <c r="J39" s="54"/>
      <c r="K39" s="135">
        <f t="shared" si="1"/>
        <v>0</v>
      </c>
    </row>
    <row r="40" spans="1:11" ht="13.5" customHeight="1">
      <c r="A40" s="53" t="s">
        <v>185</v>
      </c>
      <c r="B40" s="54"/>
      <c r="C40" s="57">
        <v>900</v>
      </c>
      <c r="D40" s="127"/>
      <c r="E40" s="128">
        <v>1049356.45</v>
      </c>
      <c r="F40" s="127"/>
      <c r="G40" s="128"/>
      <c r="H40" s="128"/>
      <c r="I40" s="128"/>
      <c r="J40" s="54"/>
      <c r="K40" s="135">
        <f t="shared" si="1"/>
        <v>1049356.45</v>
      </c>
    </row>
    <row r="41" spans="1:11" ht="13.5" customHeight="1">
      <c r="A41" s="53" t="s">
        <v>186</v>
      </c>
      <c r="B41" s="54"/>
      <c r="C41" s="57"/>
      <c r="D41" s="127"/>
      <c r="E41" s="128">
        <v>107271.7</v>
      </c>
      <c r="F41" s="127"/>
      <c r="G41" s="128"/>
      <c r="H41" s="128"/>
      <c r="I41" s="128"/>
      <c r="J41" s="54"/>
      <c r="K41" s="135">
        <f t="shared" si="1"/>
        <v>107271.7</v>
      </c>
    </row>
    <row r="42" spans="1:11" ht="13.5" customHeight="1">
      <c r="A42" s="53" t="s">
        <v>187</v>
      </c>
      <c r="B42" s="54"/>
      <c r="C42" s="57"/>
      <c r="D42" s="127"/>
      <c r="E42" s="128">
        <v>21956</v>
      </c>
      <c r="F42" s="127"/>
      <c r="G42" s="128"/>
      <c r="H42" s="128"/>
      <c r="I42" s="128"/>
      <c r="J42" s="54"/>
      <c r="K42" s="135">
        <f t="shared" si="1"/>
        <v>21956</v>
      </c>
    </row>
    <row r="43" spans="1:11" ht="13.5" customHeight="1">
      <c r="A43" s="59" t="s">
        <v>210</v>
      </c>
      <c r="B43" s="60"/>
      <c r="C43" s="61"/>
      <c r="D43" s="130"/>
      <c r="E43" s="127">
        <v>270</v>
      </c>
      <c r="F43" s="130"/>
      <c r="G43" s="138"/>
      <c r="H43" s="138"/>
      <c r="I43" s="138"/>
      <c r="J43" s="60"/>
      <c r="K43" s="135">
        <f t="shared" si="1"/>
        <v>270</v>
      </c>
    </row>
    <row r="44" spans="1:11" ht="13.5" customHeight="1">
      <c r="A44" s="62"/>
      <c r="C44" s="63"/>
      <c r="D44" s="130">
        <f aca="true" t="shared" si="2" ref="D44:K44">SUM(D6:D43)</f>
        <v>46071207.279999994</v>
      </c>
      <c r="E44" s="139">
        <f t="shared" si="2"/>
        <v>46071207.28</v>
      </c>
      <c r="F44" s="130">
        <f t="shared" si="2"/>
        <v>1218884.28</v>
      </c>
      <c r="G44" s="140">
        <f t="shared" si="2"/>
        <v>1218884.28</v>
      </c>
      <c r="H44" s="140">
        <f t="shared" si="2"/>
        <v>28345939.95</v>
      </c>
      <c r="I44" s="140">
        <f t="shared" si="2"/>
        <v>28345939.95</v>
      </c>
      <c r="J44" s="140">
        <f t="shared" si="2"/>
        <v>22064180.439999998</v>
      </c>
      <c r="K44" s="140">
        <f t="shared" si="2"/>
        <v>22064180.439999998</v>
      </c>
    </row>
    <row r="45" ht="13.5" customHeight="1"/>
    <row r="46" ht="13.5" customHeight="1"/>
  </sheetData>
  <sheetProtection/>
  <mergeCells count="11">
    <mergeCell ref="A1:K1"/>
    <mergeCell ref="A2:K2"/>
    <mergeCell ref="D3:E3"/>
    <mergeCell ref="F3:G3"/>
    <mergeCell ref="H3:I3"/>
    <mergeCell ref="J3:K3"/>
    <mergeCell ref="J4:K4"/>
    <mergeCell ref="A5:B5"/>
    <mergeCell ref="D4:E4"/>
    <mergeCell ref="F4:G4"/>
    <mergeCell ref="H4:I4"/>
  </mergeCells>
  <printOptions/>
  <pageMargins left="0.7480314960629921" right="0.15748031496062992" top="0.3937007874015748" bottom="0.1968503937007874" header="0.3937007874015748" footer="0.1968503937007874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B1">
      <selection activeCell="E24" sqref="E24"/>
    </sheetView>
  </sheetViews>
  <sheetFormatPr defaultColWidth="9.140625" defaultRowHeight="21.75"/>
  <cols>
    <col min="1" max="1" width="42.00390625" style="67" customWidth="1"/>
    <col min="2" max="2" width="13.57421875" style="69" bestFit="1" customWidth="1"/>
    <col min="3" max="3" width="17.421875" style="69" customWidth="1"/>
    <col min="4" max="4" width="49.57421875" style="67" customWidth="1"/>
    <col min="5" max="5" width="15.140625" style="69" customWidth="1"/>
    <col min="6" max="6" width="14.140625" style="69" customWidth="1"/>
    <col min="7" max="7" width="3.28125" style="67" customWidth="1"/>
    <col min="8" max="16384" width="9.140625" style="67" customWidth="1"/>
  </cols>
  <sheetData>
    <row r="1" spans="1:6" s="98" customFormat="1" ht="21">
      <c r="A1" s="177" t="s">
        <v>73</v>
      </c>
      <c r="B1" s="177"/>
      <c r="C1" s="177"/>
      <c r="D1" s="177"/>
      <c r="E1" s="177"/>
      <c r="F1" s="177"/>
    </row>
    <row r="2" spans="1:6" s="98" customFormat="1" ht="21">
      <c r="A2" s="177" t="s">
        <v>72</v>
      </c>
      <c r="B2" s="177"/>
      <c r="C2" s="177"/>
      <c r="D2" s="177"/>
      <c r="E2" s="177"/>
      <c r="F2" s="177"/>
    </row>
    <row r="3" spans="1:6" s="98" customFormat="1" ht="21">
      <c r="A3" s="178" t="s">
        <v>242</v>
      </c>
      <c r="B3" s="178"/>
      <c r="C3" s="178"/>
      <c r="D3" s="178"/>
      <c r="E3" s="178"/>
      <c r="F3" s="178"/>
    </row>
    <row r="4" spans="1:6" ht="20.25" customHeight="1">
      <c r="A4" s="99" t="s">
        <v>33</v>
      </c>
      <c r="B4" s="100"/>
      <c r="C4" s="100"/>
      <c r="D4" s="99" t="s">
        <v>35</v>
      </c>
      <c r="E4" s="100"/>
      <c r="F4" s="100"/>
    </row>
    <row r="5" spans="1:6" ht="20.25" customHeight="1" thickBot="1">
      <c r="A5" s="95" t="s">
        <v>37</v>
      </c>
      <c r="B5" s="1">
        <v>0</v>
      </c>
      <c r="C5" s="101">
        <v>72491454.59</v>
      </c>
      <c r="D5" s="95" t="s">
        <v>36</v>
      </c>
      <c r="E5" s="1">
        <v>0</v>
      </c>
      <c r="F5" s="101">
        <v>72491454.59</v>
      </c>
    </row>
    <row r="6" spans="1:6" ht="20.25" customHeight="1" thickTop="1">
      <c r="A6" s="95" t="s">
        <v>39</v>
      </c>
      <c r="B6" s="1"/>
      <c r="C6" s="102"/>
      <c r="D6" s="103" t="s">
        <v>38</v>
      </c>
      <c r="E6" s="1"/>
      <c r="F6" s="1"/>
    </row>
    <row r="7" spans="1:6" ht="20.25" customHeight="1">
      <c r="A7" s="95" t="s">
        <v>226</v>
      </c>
      <c r="B7" s="102"/>
      <c r="C7" s="102"/>
      <c r="D7" s="95"/>
      <c r="E7" s="1"/>
      <c r="F7" s="1"/>
    </row>
    <row r="8" spans="1:6" ht="20.25" customHeight="1">
      <c r="A8" s="95" t="s">
        <v>181</v>
      </c>
      <c r="B8" s="102"/>
      <c r="C8" s="1">
        <v>107271.7</v>
      </c>
      <c r="D8" s="95" t="s">
        <v>162</v>
      </c>
      <c r="E8" s="1"/>
      <c r="F8" s="1">
        <v>1157986.41</v>
      </c>
    </row>
    <row r="9" spans="1:6" ht="20.25" customHeight="1">
      <c r="A9" s="95" t="s">
        <v>223</v>
      </c>
      <c r="B9" s="102"/>
      <c r="C9" s="1">
        <v>21956</v>
      </c>
      <c r="D9" s="95" t="s">
        <v>101</v>
      </c>
      <c r="E9" s="102"/>
      <c r="F9" s="104">
        <v>9956775.54</v>
      </c>
    </row>
    <row r="10" spans="1:6" ht="20.25" customHeight="1">
      <c r="A10" s="95" t="s">
        <v>222</v>
      </c>
      <c r="B10" s="102"/>
      <c r="C10" s="1">
        <v>270</v>
      </c>
      <c r="D10" s="95" t="s">
        <v>163</v>
      </c>
      <c r="E10" s="102"/>
      <c r="F10" s="104">
        <v>1049356.45</v>
      </c>
    </row>
    <row r="11" spans="1:6" ht="20.25" customHeight="1">
      <c r="A11" s="95"/>
      <c r="B11" s="102"/>
      <c r="C11" s="1"/>
      <c r="D11" s="95" t="s">
        <v>171</v>
      </c>
      <c r="E11" s="102"/>
      <c r="F11" s="104">
        <v>107271.7</v>
      </c>
    </row>
    <row r="12" spans="1:6" ht="20.25" customHeight="1">
      <c r="A12" s="95" t="s">
        <v>243</v>
      </c>
      <c r="B12" s="102"/>
      <c r="C12" s="1"/>
      <c r="D12" s="95" t="s">
        <v>172</v>
      </c>
      <c r="E12" s="102"/>
      <c r="F12" s="104">
        <v>21956</v>
      </c>
    </row>
    <row r="13" spans="1:6" ht="20.25" customHeight="1">
      <c r="A13" s="106" t="s">
        <v>54</v>
      </c>
      <c r="B13" s="102">
        <v>0</v>
      </c>
      <c r="C13" s="1"/>
      <c r="D13" s="95" t="s">
        <v>211</v>
      </c>
      <c r="E13" s="105"/>
      <c r="F13" s="1">
        <v>270</v>
      </c>
    </row>
    <row r="14" spans="1:6" ht="20.25" customHeight="1">
      <c r="A14" s="106" t="s">
        <v>110</v>
      </c>
      <c r="B14" s="102">
        <v>11874.45</v>
      </c>
      <c r="C14" s="1"/>
      <c r="D14" s="95"/>
      <c r="E14" s="56"/>
      <c r="F14" s="56"/>
    </row>
    <row r="15" spans="1:6" ht="20.25" customHeight="1">
      <c r="A15" s="106" t="s">
        <v>29</v>
      </c>
      <c r="B15" s="102">
        <v>44236.25</v>
      </c>
      <c r="C15" s="1"/>
      <c r="E15" s="105"/>
      <c r="F15" s="105"/>
    </row>
    <row r="16" spans="1:6" ht="20.25" customHeight="1">
      <c r="A16" s="106" t="s">
        <v>27</v>
      </c>
      <c r="B16" s="104">
        <v>857768.01</v>
      </c>
      <c r="C16" s="1"/>
      <c r="D16" s="95"/>
      <c r="E16" s="102"/>
      <c r="F16" s="104"/>
    </row>
    <row r="17" spans="1:6" ht="20.25" customHeight="1">
      <c r="A17" s="106" t="s">
        <v>28</v>
      </c>
      <c r="B17" s="104">
        <v>440498.2</v>
      </c>
      <c r="C17" s="1"/>
      <c r="D17" s="107" t="s">
        <v>32</v>
      </c>
      <c r="E17" s="102"/>
      <c r="F17" s="1"/>
    </row>
    <row r="18" spans="1:6" ht="20.25" customHeight="1">
      <c r="A18" s="106" t="s">
        <v>26</v>
      </c>
      <c r="B18" s="1">
        <v>23997.4</v>
      </c>
      <c r="C18" s="1"/>
      <c r="D18" s="95" t="s">
        <v>247</v>
      </c>
      <c r="E18" s="104">
        <v>13906228.51</v>
      </c>
      <c r="F18" s="1"/>
    </row>
    <row r="19" spans="1:6" ht="20.25" customHeight="1">
      <c r="A19" s="106" t="s">
        <v>169</v>
      </c>
      <c r="B19" s="1">
        <v>11163927.95</v>
      </c>
      <c r="C19" s="1"/>
      <c r="D19" s="103" t="s">
        <v>224</v>
      </c>
      <c r="E19" s="104">
        <v>4338913.11</v>
      </c>
      <c r="F19" s="1"/>
    </row>
    <row r="20" spans="1:6" ht="20.25" customHeight="1">
      <c r="A20" s="106" t="s">
        <v>170</v>
      </c>
      <c r="B20" s="1">
        <v>2241170.39</v>
      </c>
      <c r="C20" s="1"/>
      <c r="D20" s="103" t="s">
        <v>248</v>
      </c>
      <c r="E20" s="1">
        <v>134156</v>
      </c>
      <c r="F20" s="1"/>
    </row>
    <row r="21" spans="1:6" ht="20.25" customHeight="1">
      <c r="A21" s="106" t="s">
        <v>191</v>
      </c>
      <c r="B21" s="1">
        <v>3099588.42</v>
      </c>
      <c r="C21" s="1"/>
      <c r="D21" s="103" t="s">
        <v>273</v>
      </c>
      <c r="E21" s="41">
        <v>1395</v>
      </c>
      <c r="F21" s="1"/>
    </row>
    <row r="22" spans="1:6" ht="20.25" customHeight="1">
      <c r="A22" s="106" t="s">
        <v>245</v>
      </c>
      <c r="B22" s="1">
        <v>2031461.83</v>
      </c>
      <c r="C22" s="1"/>
      <c r="D22" s="103"/>
      <c r="E22" s="56"/>
      <c r="F22" s="56"/>
    </row>
    <row r="23" spans="1:6" ht="20.25" customHeight="1">
      <c r="A23" s="106" t="s">
        <v>246</v>
      </c>
      <c r="B23" s="1">
        <v>2020159.84</v>
      </c>
      <c r="C23" s="1"/>
      <c r="D23" s="14" t="s">
        <v>225</v>
      </c>
      <c r="E23" s="102">
        <v>8610128.28</v>
      </c>
      <c r="F23" s="56"/>
    </row>
    <row r="24" spans="1:6" ht="20.25" customHeight="1">
      <c r="A24" s="108"/>
      <c r="B24" s="20"/>
      <c r="C24" s="20">
        <f>SUM(B8:B24)</f>
        <v>21934682.74</v>
      </c>
      <c r="D24" s="32" t="s">
        <v>244</v>
      </c>
      <c r="E24" s="109"/>
      <c r="F24" s="21">
        <f>E18+E19+E20+E21-E23</f>
        <v>9770564.340000002</v>
      </c>
    </row>
    <row r="25" spans="1:6" ht="18.75" customHeight="1" thickBot="1">
      <c r="A25" s="2"/>
      <c r="B25" s="3"/>
      <c r="C25" s="39">
        <f>SUM(C8:C24)</f>
        <v>22064180.439999998</v>
      </c>
      <c r="D25" s="28"/>
      <c r="E25" s="38"/>
      <c r="F25" s="39">
        <f>SUM(F7:F24)</f>
        <v>22064180.439999998</v>
      </c>
    </row>
    <row r="26" spans="1:6" s="112" customFormat="1" ht="10.5" customHeight="1" thickTop="1">
      <c r="A26" s="110"/>
      <c r="B26" s="111"/>
      <c r="C26" s="111"/>
      <c r="D26" s="110"/>
      <c r="E26" s="111"/>
      <c r="F26" s="111"/>
    </row>
    <row r="27" spans="1:4" ht="20.25" customHeight="1">
      <c r="A27" s="68"/>
      <c r="D27" s="113"/>
    </row>
    <row r="28" spans="1:5" ht="20.25" customHeight="1">
      <c r="A28" s="68"/>
      <c r="D28" s="113"/>
      <c r="E28" s="113"/>
    </row>
    <row r="29" spans="1:4" ht="15.75">
      <c r="A29" s="68"/>
      <c r="D29" s="113"/>
    </row>
  </sheetData>
  <sheetProtection/>
  <mergeCells count="3">
    <mergeCell ref="A2:F2"/>
    <mergeCell ref="A3:F3"/>
    <mergeCell ref="A1:F1"/>
  </mergeCells>
  <printOptions/>
  <pageMargins left="0.5511811023622047" right="0" top="0.3937007874015748" bottom="0" header="0.3937007874015748" footer="0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workbookViewId="0" topLeftCell="A79">
      <selection activeCell="E28" sqref="E28"/>
    </sheetView>
  </sheetViews>
  <sheetFormatPr defaultColWidth="9.140625" defaultRowHeight="21.75"/>
  <cols>
    <col min="1" max="1" width="11.7109375" style="141" customWidth="1"/>
    <col min="2" max="2" width="27.7109375" style="141" customWidth="1"/>
    <col min="3" max="3" width="20.7109375" style="141" customWidth="1"/>
    <col min="4" max="4" width="12.421875" style="141" bestFit="1" customWidth="1"/>
    <col min="5" max="5" width="20.8515625" style="141" bestFit="1" customWidth="1"/>
    <col min="6" max="6" width="3.8515625" style="141" customWidth="1"/>
    <col min="7" max="7" width="4.7109375" style="141" customWidth="1"/>
    <col min="8" max="8" width="13.140625" style="141" customWidth="1"/>
    <col min="9" max="9" width="4.421875" style="141" customWidth="1"/>
    <col min="10" max="16384" width="9.140625" style="141" customWidth="1"/>
  </cols>
  <sheetData>
    <row r="1" spans="1:10" s="143" customFormat="1" ht="33.75" customHeight="1">
      <c r="A1" s="180" t="s">
        <v>193</v>
      </c>
      <c r="B1" s="180"/>
      <c r="C1" s="180"/>
      <c r="D1" s="180"/>
      <c r="E1" s="180"/>
      <c r="F1" s="144"/>
      <c r="G1" s="144"/>
      <c r="H1" s="141"/>
      <c r="I1" s="141"/>
      <c r="J1" s="142"/>
    </row>
    <row r="2" spans="1:10" s="143" customFormat="1" ht="33.75" customHeight="1">
      <c r="A2" s="180" t="s">
        <v>31</v>
      </c>
      <c r="B2" s="180"/>
      <c r="C2" s="180"/>
      <c r="D2" s="180"/>
      <c r="E2" s="180"/>
      <c r="F2" s="144"/>
      <c r="G2" s="144"/>
      <c r="H2" s="141"/>
      <c r="I2" s="141"/>
      <c r="J2" s="142"/>
    </row>
    <row r="3" spans="1:10" s="143" customFormat="1" ht="33.75" customHeight="1">
      <c r="A3" s="180" t="s">
        <v>253</v>
      </c>
      <c r="B3" s="180"/>
      <c r="C3" s="180"/>
      <c r="D3" s="180"/>
      <c r="E3" s="180"/>
      <c r="F3" s="144"/>
      <c r="G3" s="144"/>
      <c r="H3" s="141"/>
      <c r="I3" s="141"/>
      <c r="J3" s="142"/>
    </row>
    <row r="4" spans="1:10" s="143" customFormat="1" ht="33.75" customHeight="1">
      <c r="A4" s="144"/>
      <c r="B4" s="144"/>
      <c r="C4" s="144"/>
      <c r="D4" s="144"/>
      <c r="E4" s="144"/>
      <c r="F4" s="144"/>
      <c r="G4" s="144"/>
      <c r="H4" s="141"/>
      <c r="I4" s="141"/>
      <c r="J4" s="142"/>
    </row>
    <row r="5" spans="2:10" s="143" customFormat="1" ht="38.25" customHeight="1">
      <c r="B5" s="143" t="s">
        <v>157</v>
      </c>
      <c r="E5" s="142">
        <v>124.15</v>
      </c>
      <c r="H5" s="145"/>
      <c r="I5" s="142"/>
      <c r="J5" s="142"/>
    </row>
    <row r="6" spans="1:9" ht="38.25" customHeight="1">
      <c r="A6" s="143"/>
      <c r="B6" s="143" t="s">
        <v>158</v>
      </c>
      <c r="C6" s="143"/>
      <c r="D6" s="143"/>
      <c r="E6" s="142">
        <v>14993.34</v>
      </c>
      <c r="F6" s="143"/>
      <c r="G6" s="143"/>
      <c r="H6" s="145"/>
      <c r="I6" s="142"/>
    </row>
    <row r="7" spans="1:9" ht="38.25" customHeight="1">
      <c r="A7" s="143"/>
      <c r="B7" s="143" t="s">
        <v>159</v>
      </c>
      <c r="C7" s="143"/>
      <c r="D7" s="143"/>
      <c r="E7" s="142">
        <v>165300</v>
      </c>
      <c r="F7" s="143"/>
      <c r="G7" s="143"/>
      <c r="H7" s="145"/>
      <c r="I7" s="142"/>
    </row>
    <row r="8" spans="1:9" ht="38.25" customHeight="1">
      <c r="A8" s="143"/>
      <c r="B8" s="143" t="s">
        <v>160</v>
      </c>
      <c r="C8" s="143"/>
      <c r="D8" s="143"/>
      <c r="E8" s="142">
        <v>8779.69</v>
      </c>
      <c r="F8" s="143"/>
      <c r="G8" s="143"/>
      <c r="H8" s="145"/>
      <c r="I8" s="142"/>
    </row>
    <row r="9" spans="1:9" ht="38.25" customHeight="1">
      <c r="A9" s="143"/>
      <c r="B9" s="143" t="s">
        <v>161</v>
      </c>
      <c r="C9" s="143"/>
      <c r="D9" s="143"/>
      <c r="E9" s="142">
        <v>3014.12</v>
      </c>
      <c r="F9" s="143"/>
      <c r="G9" s="143"/>
      <c r="H9" s="145"/>
      <c r="I9" s="142"/>
    </row>
    <row r="10" spans="1:9" ht="38.25" customHeight="1">
      <c r="A10" s="143"/>
      <c r="B10" s="143" t="s">
        <v>194</v>
      </c>
      <c r="C10" s="143"/>
      <c r="D10" s="143"/>
      <c r="E10" s="142">
        <v>2159</v>
      </c>
      <c r="F10" s="143"/>
      <c r="G10" s="143"/>
      <c r="H10" s="145"/>
      <c r="I10" s="142"/>
    </row>
    <row r="11" spans="1:9" ht="38.25" customHeight="1">
      <c r="A11" s="143"/>
      <c r="B11" s="141" t="s">
        <v>254</v>
      </c>
      <c r="E11" s="146">
        <v>5666.71</v>
      </c>
      <c r="F11" s="143"/>
      <c r="G11" s="143"/>
      <c r="H11" s="145"/>
      <c r="I11" s="142"/>
    </row>
    <row r="12" spans="1:9" ht="38.25" customHeight="1">
      <c r="A12" s="143"/>
      <c r="B12" s="143" t="s">
        <v>255</v>
      </c>
      <c r="C12" s="143"/>
      <c r="D12" s="143"/>
      <c r="E12" s="147">
        <v>847208.44</v>
      </c>
      <c r="F12" s="143"/>
      <c r="G12" s="143"/>
      <c r="H12" s="145"/>
      <c r="I12" s="142"/>
    </row>
    <row r="13" spans="1:9" ht="38.25" customHeight="1">
      <c r="A13" s="143"/>
      <c r="B13" s="143" t="s">
        <v>48</v>
      </c>
      <c r="C13" s="143"/>
      <c r="D13" s="143"/>
      <c r="E13" s="147">
        <v>2111</v>
      </c>
      <c r="F13" s="143"/>
      <c r="G13" s="143"/>
      <c r="H13" s="145"/>
      <c r="I13" s="142"/>
    </row>
    <row r="14" spans="1:9" ht="38.25" customHeight="1">
      <c r="A14" s="143"/>
      <c r="B14" s="143"/>
      <c r="C14" s="143"/>
      <c r="D14" s="143"/>
      <c r="E14" s="147"/>
      <c r="F14" s="143"/>
      <c r="G14" s="143"/>
      <c r="H14" s="145"/>
      <c r="I14" s="142"/>
    </row>
    <row r="15" spans="1:9" ht="38.25" customHeight="1">
      <c r="A15" s="143"/>
      <c r="B15" s="143"/>
      <c r="C15" s="143"/>
      <c r="D15" s="143"/>
      <c r="E15" s="147"/>
      <c r="F15" s="143"/>
      <c r="G15" s="143"/>
      <c r="H15" s="145"/>
      <c r="I15" s="142"/>
    </row>
    <row r="16" spans="1:9" ht="38.25" customHeight="1">
      <c r="A16" s="143"/>
      <c r="B16" s="143"/>
      <c r="C16" s="143"/>
      <c r="D16" s="143"/>
      <c r="E16" s="147"/>
      <c r="F16" s="143"/>
      <c r="G16" s="143"/>
      <c r="H16" s="145"/>
      <c r="I16" s="142"/>
    </row>
    <row r="17" spans="1:9" ht="38.25" customHeight="1">
      <c r="A17" s="143"/>
      <c r="B17" s="143"/>
      <c r="C17" s="143"/>
      <c r="D17" s="143"/>
      <c r="E17" s="147"/>
      <c r="F17" s="143"/>
      <c r="G17" s="143"/>
      <c r="H17" s="145"/>
      <c r="I17" s="142"/>
    </row>
    <row r="18" spans="1:9" ht="38.25" customHeight="1">
      <c r="A18" s="143"/>
      <c r="B18" s="143"/>
      <c r="C18" s="143"/>
      <c r="D18" s="143"/>
      <c r="E18" s="147"/>
      <c r="F18" s="143"/>
      <c r="G18" s="143"/>
      <c r="H18" s="145"/>
      <c r="I18" s="142"/>
    </row>
    <row r="19" spans="1:9" ht="38.25" customHeight="1">
      <c r="A19" s="143"/>
      <c r="E19" s="146"/>
      <c r="F19" s="143"/>
      <c r="G19" s="143"/>
      <c r="H19" s="145"/>
      <c r="I19" s="142"/>
    </row>
    <row r="20" spans="1:9" ht="38.25" customHeight="1" thickBot="1">
      <c r="A20" s="143"/>
      <c r="B20" s="143"/>
      <c r="C20" s="143"/>
      <c r="D20" s="143"/>
      <c r="E20" s="148">
        <f>SUM(E5:E18)</f>
        <v>1049356.45</v>
      </c>
      <c r="F20" s="143"/>
      <c r="G20" s="143"/>
      <c r="H20" s="145"/>
      <c r="I20" s="142"/>
    </row>
    <row r="21" spans="1:9" ht="38.25" customHeight="1" thickTop="1">
      <c r="A21" s="143"/>
      <c r="B21" s="143"/>
      <c r="C21" s="143"/>
      <c r="D21" s="143"/>
      <c r="E21" s="143"/>
      <c r="F21" s="143"/>
      <c r="G21" s="143"/>
      <c r="H21" s="143"/>
      <c r="I21" s="145"/>
    </row>
    <row r="22" spans="1:9" ht="20.25">
      <c r="A22" s="143"/>
      <c r="B22" s="143"/>
      <c r="C22" s="143"/>
      <c r="D22" s="143"/>
      <c r="E22" s="143"/>
      <c r="F22" s="143"/>
      <c r="G22" s="143"/>
      <c r="H22" s="143"/>
      <c r="I22" s="145"/>
    </row>
    <row r="25" spans="1:10" s="143" customFormat="1" ht="33.75" customHeight="1">
      <c r="A25" s="180" t="s">
        <v>274</v>
      </c>
      <c r="B25" s="180"/>
      <c r="C25" s="180"/>
      <c r="D25" s="180"/>
      <c r="E25" s="180"/>
      <c r="F25" s="144"/>
      <c r="G25" s="144"/>
      <c r="H25" s="141"/>
      <c r="I25" s="141"/>
      <c r="J25" s="142"/>
    </row>
    <row r="26" spans="1:10" s="143" customFormat="1" ht="33.75" customHeight="1">
      <c r="A26" s="180" t="s">
        <v>256</v>
      </c>
      <c r="B26" s="180"/>
      <c r="C26" s="180"/>
      <c r="D26" s="180"/>
      <c r="E26" s="180"/>
      <c r="F26" s="144"/>
      <c r="G26" s="144"/>
      <c r="H26" s="141"/>
      <c r="I26" s="141"/>
      <c r="J26" s="142"/>
    </row>
    <row r="27" spans="1:10" s="143" customFormat="1" ht="33.75" customHeight="1">
      <c r="A27" s="180" t="s">
        <v>253</v>
      </c>
      <c r="B27" s="180"/>
      <c r="C27" s="180"/>
      <c r="D27" s="180"/>
      <c r="E27" s="180"/>
      <c r="F27" s="144"/>
      <c r="G27" s="144"/>
      <c r="H27" s="141"/>
      <c r="I27" s="141"/>
      <c r="J27" s="142"/>
    </row>
    <row r="28" spans="1:7" ht="34.5" customHeight="1">
      <c r="A28" s="143"/>
      <c r="B28" s="143"/>
      <c r="C28" s="143"/>
      <c r="D28" s="143"/>
      <c r="E28" s="142"/>
      <c r="F28" s="143"/>
      <c r="G28" s="143"/>
    </row>
    <row r="29" spans="1:7" ht="20.25">
      <c r="A29" s="143"/>
      <c r="B29" s="143"/>
      <c r="C29" s="143"/>
      <c r="D29" s="149"/>
      <c r="E29" s="147"/>
      <c r="F29" s="143"/>
      <c r="G29" s="143"/>
    </row>
    <row r="30" spans="1:7" ht="39.75" customHeight="1">
      <c r="A30" s="143"/>
      <c r="B30" s="150" t="s">
        <v>152</v>
      </c>
      <c r="C30" s="150"/>
      <c r="D30" s="142"/>
      <c r="E30" s="142">
        <v>160000</v>
      </c>
      <c r="F30" s="143"/>
      <c r="G30" s="143"/>
    </row>
    <row r="31" spans="1:7" ht="39.75" customHeight="1">
      <c r="A31" s="143"/>
      <c r="B31" s="150" t="s">
        <v>153</v>
      </c>
      <c r="C31" s="150"/>
      <c r="D31" s="142"/>
      <c r="E31" s="142">
        <v>210000</v>
      </c>
      <c r="F31" s="143"/>
      <c r="G31" s="143"/>
    </row>
    <row r="32" spans="1:7" ht="39.75" customHeight="1">
      <c r="A32" s="143"/>
      <c r="B32" s="150" t="s">
        <v>154</v>
      </c>
      <c r="C32" s="150"/>
      <c r="D32" s="142"/>
      <c r="E32" s="142">
        <v>192000</v>
      </c>
      <c r="F32" s="143"/>
      <c r="G32" s="143"/>
    </row>
    <row r="33" spans="1:7" ht="39.75" customHeight="1">
      <c r="A33" s="143"/>
      <c r="B33" s="150" t="s">
        <v>155</v>
      </c>
      <c r="C33" s="150"/>
      <c r="D33" s="142"/>
      <c r="E33" s="142">
        <v>340000</v>
      </c>
      <c r="F33" s="143"/>
      <c r="G33" s="143"/>
    </row>
    <row r="34" spans="1:7" ht="39.75" customHeight="1">
      <c r="A34" s="143"/>
      <c r="B34" s="150" t="s">
        <v>156</v>
      </c>
      <c r="C34" s="150"/>
      <c r="D34" s="142"/>
      <c r="E34" s="142">
        <v>239026.41</v>
      </c>
      <c r="F34" s="143"/>
      <c r="G34" s="143"/>
    </row>
    <row r="35" spans="1:7" ht="39.75" customHeight="1">
      <c r="A35" s="143"/>
      <c r="B35" s="150" t="s">
        <v>195</v>
      </c>
      <c r="C35" s="150"/>
      <c r="D35" s="142"/>
      <c r="E35" s="142">
        <v>4000</v>
      </c>
      <c r="F35" s="143"/>
      <c r="G35" s="143"/>
    </row>
    <row r="36" spans="1:7" ht="39.75" customHeight="1">
      <c r="A36" s="143"/>
      <c r="B36" s="150" t="s">
        <v>257</v>
      </c>
      <c r="C36" s="150"/>
      <c r="D36" s="142"/>
      <c r="E36" s="142">
        <v>4800</v>
      </c>
      <c r="F36" s="143"/>
      <c r="G36" s="143"/>
    </row>
    <row r="37" spans="1:7" ht="39.75" customHeight="1">
      <c r="A37" s="143"/>
      <c r="B37" s="181" t="s">
        <v>258</v>
      </c>
      <c r="C37" s="181"/>
      <c r="D37" s="181"/>
      <c r="E37" s="142">
        <v>6000</v>
      </c>
      <c r="F37" s="143"/>
      <c r="G37" s="143"/>
    </row>
    <row r="38" spans="1:7" ht="39.75" customHeight="1">
      <c r="A38" s="143"/>
      <c r="B38" s="151" t="s">
        <v>275</v>
      </c>
      <c r="C38" s="151"/>
      <c r="D38" s="151"/>
      <c r="E38" s="142">
        <v>2160</v>
      </c>
      <c r="F38" s="143"/>
      <c r="G38" s="143"/>
    </row>
    <row r="39" spans="1:7" ht="39.75" customHeight="1">
      <c r="A39" s="143"/>
      <c r="B39" s="151"/>
      <c r="C39" s="151"/>
      <c r="D39" s="151"/>
      <c r="E39" s="142"/>
      <c r="F39" s="143"/>
      <c r="G39" s="143"/>
    </row>
    <row r="40" spans="1:7" ht="39.75" customHeight="1">
      <c r="A40" s="143"/>
      <c r="B40" s="151"/>
      <c r="C40" s="151"/>
      <c r="D40" s="151"/>
      <c r="E40" s="142"/>
      <c r="F40" s="143"/>
      <c r="G40" s="143"/>
    </row>
    <row r="41" spans="1:7" ht="39.75" customHeight="1">
      <c r="A41" s="143"/>
      <c r="B41" s="151"/>
      <c r="C41" s="151"/>
      <c r="D41" s="151"/>
      <c r="E41" s="142"/>
      <c r="F41" s="143"/>
      <c r="G41" s="143"/>
    </row>
    <row r="42" spans="1:7" ht="39.75" customHeight="1">
      <c r="A42" s="143"/>
      <c r="B42" s="151"/>
      <c r="C42" s="151"/>
      <c r="D42" s="151"/>
      <c r="E42" s="142"/>
      <c r="F42" s="143"/>
      <c r="G42" s="143"/>
    </row>
    <row r="43" spans="1:7" ht="39.75" customHeight="1">
      <c r="A43" s="143"/>
      <c r="B43" s="143"/>
      <c r="C43" s="143"/>
      <c r="D43" s="152"/>
      <c r="E43" s="142"/>
      <c r="F43" s="143"/>
      <c r="G43" s="143"/>
    </row>
    <row r="44" spans="1:7" ht="39.75" customHeight="1" thickBot="1">
      <c r="A44" s="143"/>
      <c r="B44" s="143"/>
      <c r="C44" s="153" t="s">
        <v>23</v>
      </c>
      <c r="D44" s="152"/>
      <c r="E44" s="148">
        <f>SUM(E30:E43)</f>
        <v>1157986.41</v>
      </c>
      <c r="F44" s="143"/>
      <c r="G44" s="143"/>
    </row>
    <row r="45" spans="1:7" ht="21" thickTop="1">
      <c r="A45" s="143"/>
      <c r="B45" s="143"/>
      <c r="C45" s="143"/>
      <c r="D45" s="143"/>
      <c r="E45" s="142"/>
      <c r="F45" s="143"/>
      <c r="G45" s="143"/>
    </row>
    <row r="50" spans="1:9" ht="32.25" customHeight="1">
      <c r="A50" s="182" t="s">
        <v>196</v>
      </c>
      <c r="B50" s="182"/>
      <c r="C50" s="182"/>
      <c r="D50" s="182"/>
      <c r="E50" s="182"/>
      <c r="F50" s="154"/>
      <c r="G50" s="154"/>
      <c r="H50" s="154"/>
      <c r="I50" s="154"/>
    </row>
    <row r="51" spans="1:9" ht="32.25" customHeight="1">
      <c r="A51" s="182" t="s">
        <v>259</v>
      </c>
      <c r="B51" s="182"/>
      <c r="C51" s="182"/>
      <c r="D51" s="182"/>
      <c r="E51" s="182"/>
      <c r="F51" s="154"/>
      <c r="G51" s="154"/>
      <c r="H51" s="154"/>
      <c r="I51" s="154"/>
    </row>
    <row r="52" spans="1:9" ht="32.25" customHeight="1">
      <c r="A52" s="180" t="s">
        <v>253</v>
      </c>
      <c r="B52" s="180"/>
      <c r="C52" s="180"/>
      <c r="D52" s="180"/>
      <c r="E52" s="180"/>
      <c r="F52" s="154"/>
      <c r="G52" s="154"/>
      <c r="H52" s="154"/>
      <c r="I52" s="154"/>
    </row>
    <row r="53" spans="1:9" ht="20.25">
      <c r="A53" s="152"/>
      <c r="B53" s="179"/>
      <c r="C53" s="179"/>
      <c r="D53" s="155"/>
      <c r="E53" s="155"/>
      <c r="F53" s="154"/>
      <c r="G53" s="154"/>
      <c r="H53" s="154"/>
      <c r="I53" s="154"/>
    </row>
    <row r="54" spans="1:9" ht="39.75" customHeight="1">
      <c r="A54" s="150"/>
      <c r="B54" s="150" t="s">
        <v>152</v>
      </c>
      <c r="C54" s="150"/>
      <c r="D54" s="142"/>
      <c r="E54" s="142">
        <v>8929</v>
      </c>
      <c r="F54" s="154"/>
      <c r="G54" s="154"/>
      <c r="H54" s="154"/>
      <c r="I54" s="154"/>
    </row>
    <row r="55" spans="1:9" ht="39.75" customHeight="1">
      <c r="A55" s="150"/>
      <c r="B55" s="150" t="s">
        <v>153</v>
      </c>
      <c r="C55" s="150"/>
      <c r="D55" s="142"/>
      <c r="E55" s="142">
        <v>62815</v>
      </c>
      <c r="F55" s="154"/>
      <c r="G55" s="154"/>
      <c r="H55" s="154"/>
      <c r="I55" s="154"/>
    </row>
    <row r="56" spans="1:9" ht="39.75" customHeight="1">
      <c r="A56" s="150"/>
      <c r="B56" s="150" t="s">
        <v>154</v>
      </c>
      <c r="C56" s="150"/>
      <c r="D56" s="142"/>
      <c r="E56" s="142">
        <v>25898</v>
      </c>
      <c r="F56" s="154"/>
      <c r="G56" s="154"/>
      <c r="H56" s="154"/>
      <c r="I56" s="154"/>
    </row>
    <row r="57" spans="1:9" ht="39.75" customHeight="1">
      <c r="A57" s="150"/>
      <c r="B57" s="150" t="s">
        <v>155</v>
      </c>
      <c r="C57" s="150"/>
      <c r="D57" s="142"/>
      <c r="E57" s="142">
        <v>36514</v>
      </c>
      <c r="F57" s="154"/>
      <c r="G57" s="154"/>
      <c r="H57" s="154"/>
      <c r="I57" s="154"/>
    </row>
    <row r="58" spans="1:9" ht="39.75" customHeight="1">
      <c r="A58" s="150"/>
      <c r="B58" s="150"/>
      <c r="C58" s="150"/>
      <c r="D58" s="142"/>
      <c r="E58" s="142"/>
      <c r="F58" s="154"/>
      <c r="G58" s="154"/>
      <c r="H58" s="154"/>
      <c r="I58" s="154"/>
    </row>
    <row r="59" spans="1:9" ht="39.75" customHeight="1">
      <c r="A59" s="150"/>
      <c r="B59" s="150"/>
      <c r="C59" s="150"/>
      <c r="D59" s="142"/>
      <c r="E59" s="142"/>
      <c r="F59" s="154"/>
      <c r="G59" s="154"/>
      <c r="H59" s="154"/>
      <c r="I59" s="154"/>
    </row>
    <row r="60" spans="1:9" ht="39.75" customHeight="1">
      <c r="A60" s="150"/>
      <c r="B60" s="150"/>
      <c r="C60" s="150"/>
      <c r="D60" s="142"/>
      <c r="E60" s="142"/>
      <c r="F60" s="154"/>
      <c r="G60" s="154"/>
      <c r="H60" s="154"/>
      <c r="I60" s="154"/>
    </row>
    <row r="61" spans="1:9" ht="39.75" customHeight="1">
      <c r="A61" s="150"/>
      <c r="B61" s="150"/>
      <c r="C61" s="150"/>
      <c r="D61" s="142"/>
      <c r="E61" s="142"/>
      <c r="F61" s="154"/>
      <c r="G61" s="154"/>
      <c r="H61" s="154"/>
      <c r="I61" s="154"/>
    </row>
    <row r="62" spans="1:9" ht="39.75" customHeight="1">
      <c r="A62" s="150"/>
      <c r="B62" s="150"/>
      <c r="C62" s="150"/>
      <c r="D62" s="142"/>
      <c r="E62" s="142"/>
      <c r="F62" s="154"/>
      <c r="G62" s="154"/>
      <c r="H62" s="154"/>
      <c r="I62" s="154"/>
    </row>
    <row r="63" spans="1:9" ht="39.75" customHeight="1">
      <c r="A63" s="150"/>
      <c r="B63" s="150"/>
      <c r="C63" s="150"/>
      <c r="D63" s="142"/>
      <c r="E63" s="142"/>
      <c r="F63" s="154"/>
      <c r="G63" s="154"/>
      <c r="H63" s="154"/>
      <c r="I63" s="154"/>
    </row>
    <row r="64" spans="1:9" ht="39.75" customHeight="1">
      <c r="A64" s="150"/>
      <c r="B64" s="150"/>
      <c r="C64" s="150"/>
      <c r="D64" s="142"/>
      <c r="E64" s="142"/>
      <c r="F64" s="154"/>
      <c r="G64" s="154"/>
      <c r="H64" s="154"/>
      <c r="I64" s="154"/>
    </row>
    <row r="65" spans="1:9" ht="39.75" customHeight="1">
      <c r="A65" s="150"/>
      <c r="B65" s="150"/>
      <c r="C65" s="150"/>
      <c r="D65" s="142"/>
      <c r="E65" s="142"/>
      <c r="F65" s="154"/>
      <c r="G65" s="154"/>
      <c r="H65" s="154"/>
      <c r="I65" s="154"/>
    </row>
    <row r="66" spans="1:9" ht="39.75" customHeight="1">
      <c r="A66" s="150"/>
      <c r="B66" s="150"/>
      <c r="C66" s="150"/>
      <c r="D66" s="142"/>
      <c r="E66" s="142"/>
      <c r="F66" s="154"/>
      <c r="G66" s="154"/>
      <c r="H66" s="154"/>
      <c r="I66" s="154"/>
    </row>
    <row r="67" spans="1:9" ht="39.75" customHeight="1">
      <c r="A67" s="150"/>
      <c r="B67" s="150"/>
      <c r="C67" s="150"/>
      <c r="D67" s="142"/>
      <c r="E67" s="142"/>
      <c r="F67" s="154"/>
      <c r="G67" s="154"/>
      <c r="H67" s="154"/>
      <c r="I67" s="154"/>
    </row>
    <row r="68" spans="1:9" ht="39.75" customHeight="1">
      <c r="A68" s="156"/>
      <c r="B68" s="150"/>
      <c r="C68" s="150"/>
      <c r="D68" s="152"/>
      <c r="E68" s="142"/>
      <c r="F68" s="157"/>
      <c r="G68" s="157"/>
      <c r="H68" s="157"/>
      <c r="I68" s="157"/>
    </row>
    <row r="69" spans="2:5" ht="39.75" customHeight="1" thickBot="1">
      <c r="B69" s="158" t="s">
        <v>23</v>
      </c>
      <c r="C69" s="156"/>
      <c r="E69" s="148">
        <f>SUM(E54:E67)</f>
        <v>134156</v>
      </c>
    </row>
    <row r="70" ht="18.75" thickTop="1"/>
  </sheetData>
  <sheetProtection/>
  <mergeCells count="11">
    <mergeCell ref="A1:E1"/>
    <mergeCell ref="A2:E2"/>
    <mergeCell ref="A3:E3"/>
    <mergeCell ref="A25:E25"/>
    <mergeCell ref="B53:C53"/>
    <mergeCell ref="A26:E26"/>
    <mergeCell ref="A52:E52"/>
    <mergeCell ref="B37:D37"/>
    <mergeCell ref="A50:E50"/>
    <mergeCell ref="A51:E51"/>
    <mergeCell ref="A27:E27"/>
  </mergeCells>
  <printOptions/>
  <pageMargins left="0.3937007874015748" right="0.35433070866141736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21">
      <selection activeCell="G26" sqref="G26"/>
    </sheetView>
  </sheetViews>
  <sheetFormatPr defaultColWidth="9.140625" defaultRowHeight="21.75"/>
  <cols>
    <col min="1" max="1" width="17.140625" style="40" customWidth="1"/>
    <col min="2" max="2" width="14.140625" style="41" customWidth="1"/>
    <col min="3" max="3" width="12.8515625" style="41" customWidth="1"/>
    <col min="4" max="4" width="11.28125" style="41" customWidth="1"/>
    <col min="5" max="5" width="14.140625" style="41" customWidth="1"/>
    <col min="6" max="6" width="20.00390625" style="40" customWidth="1"/>
    <col min="7" max="7" width="14.140625" style="41" customWidth="1"/>
    <col min="8" max="8" width="11.28125" style="40" customWidth="1"/>
    <col min="9" max="9" width="9.7109375" style="40" customWidth="1"/>
    <col min="10" max="10" width="13.57421875" style="40" customWidth="1"/>
    <col min="11" max="11" width="13.57421875" style="40" bestFit="1" customWidth="1"/>
    <col min="12" max="16384" width="9.140625" style="40" customWidth="1"/>
  </cols>
  <sheetData>
    <row r="1" spans="1:10" ht="23.25">
      <c r="A1" s="184" t="s">
        <v>51</v>
      </c>
      <c r="B1" s="184"/>
      <c r="C1" s="184"/>
      <c r="D1" s="184"/>
      <c r="E1" s="184"/>
      <c r="F1" s="184"/>
      <c r="G1" s="184"/>
      <c r="H1" s="119"/>
      <c r="I1" s="119"/>
      <c r="J1" s="119"/>
    </row>
    <row r="2" spans="1:10" ht="23.25">
      <c r="A2" s="184" t="s">
        <v>21</v>
      </c>
      <c r="B2" s="184"/>
      <c r="C2" s="184"/>
      <c r="D2" s="184"/>
      <c r="E2" s="184"/>
      <c r="F2" s="184"/>
      <c r="G2" s="184"/>
      <c r="H2" s="119"/>
      <c r="I2" s="119"/>
      <c r="J2" s="119"/>
    </row>
    <row r="3" spans="1:10" ht="23.25">
      <c r="A3" s="183" t="s">
        <v>260</v>
      </c>
      <c r="B3" s="183"/>
      <c r="C3" s="183"/>
      <c r="D3" s="183"/>
      <c r="E3" s="183"/>
      <c r="F3" s="183"/>
      <c r="G3" s="183"/>
      <c r="H3" s="119"/>
      <c r="I3" s="119"/>
      <c r="J3" s="119"/>
    </row>
    <row r="4" spans="1:16" ht="18.75">
      <c r="A4" s="4"/>
      <c r="B4" s="120" t="s">
        <v>69</v>
      </c>
      <c r="C4" s="120" t="s">
        <v>49</v>
      </c>
      <c r="D4" s="120" t="s">
        <v>131</v>
      </c>
      <c r="E4" s="120" t="s">
        <v>50</v>
      </c>
      <c r="F4" s="4" t="s">
        <v>41</v>
      </c>
      <c r="G4" s="121" t="s">
        <v>55</v>
      </c>
      <c r="H4" s="38"/>
      <c r="I4" s="38"/>
      <c r="J4" s="38"/>
      <c r="K4" s="41"/>
      <c r="L4" s="41"/>
      <c r="M4" s="41"/>
      <c r="N4" s="41"/>
      <c r="O4" s="41"/>
      <c r="P4" s="41"/>
    </row>
    <row r="5" spans="1:16" ht="18.75">
      <c r="A5" s="7"/>
      <c r="B5" s="122" t="s">
        <v>70</v>
      </c>
      <c r="C5" s="122"/>
      <c r="D5" s="122" t="s">
        <v>132</v>
      </c>
      <c r="E5" s="122"/>
      <c r="F5" s="7"/>
      <c r="G5" s="123"/>
      <c r="H5" s="2"/>
      <c r="I5" s="38"/>
      <c r="J5" s="3"/>
      <c r="K5" s="41"/>
      <c r="L5" s="41"/>
      <c r="M5" s="41"/>
      <c r="N5" s="41"/>
      <c r="O5" s="41"/>
      <c r="P5" s="41"/>
    </row>
    <row r="6" spans="1:16" ht="18.75">
      <c r="A6" s="103" t="s">
        <v>42</v>
      </c>
      <c r="B6" s="1"/>
      <c r="C6" s="1"/>
      <c r="D6" s="1"/>
      <c r="E6" s="1"/>
      <c r="F6" s="95"/>
      <c r="G6" s="1"/>
      <c r="H6" s="2"/>
      <c r="I6" s="2"/>
      <c r="J6" s="3"/>
      <c r="K6" s="41"/>
      <c r="L6" s="41"/>
      <c r="M6" s="41"/>
      <c r="N6" s="41"/>
      <c r="O6" s="41"/>
      <c r="P6" s="41"/>
    </row>
    <row r="7" spans="1:16" ht="18.75">
      <c r="A7" s="95" t="s">
        <v>150</v>
      </c>
      <c r="B7" s="1">
        <v>305000</v>
      </c>
      <c r="C7" s="102">
        <v>0</v>
      </c>
      <c r="D7" s="102">
        <v>0</v>
      </c>
      <c r="E7" s="102">
        <f>B7+C7-D7</f>
        <v>305000</v>
      </c>
      <c r="F7" s="95" t="s">
        <v>146</v>
      </c>
      <c r="G7" s="1">
        <v>19505591</v>
      </c>
      <c r="H7" s="3"/>
      <c r="I7" s="3"/>
      <c r="J7" s="31"/>
      <c r="K7" s="41"/>
      <c r="L7" s="41"/>
      <c r="M7" s="41"/>
      <c r="N7" s="41"/>
      <c r="O7" s="41"/>
      <c r="P7" s="41"/>
    </row>
    <row r="8" spans="1:16" ht="18.75">
      <c r="A8" s="103" t="s">
        <v>135</v>
      </c>
      <c r="B8" s="1"/>
      <c r="C8" s="102"/>
      <c r="D8" s="102"/>
      <c r="E8" s="102"/>
      <c r="F8" s="95"/>
      <c r="G8" s="1"/>
      <c r="H8" s="3"/>
      <c r="I8" s="3"/>
      <c r="J8" s="3"/>
      <c r="K8" s="41"/>
      <c r="L8" s="41"/>
      <c r="M8" s="41"/>
      <c r="N8" s="41"/>
      <c r="O8" s="41"/>
      <c r="P8" s="41"/>
    </row>
    <row r="9" spans="1:16" ht="18.75">
      <c r="A9" s="95" t="s">
        <v>151</v>
      </c>
      <c r="B9" s="1">
        <v>5256966.54</v>
      </c>
      <c r="C9" s="102">
        <v>740000</v>
      </c>
      <c r="D9" s="102">
        <v>0</v>
      </c>
      <c r="E9" s="102">
        <f>B9+C9-D9</f>
        <v>5996966.54</v>
      </c>
      <c r="F9" s="95" t="s">
        <v>149</v>
      </c>
      <c r="G9" s="1">
        <v>23915926.28</v>
      </c>
      <c r="H9" s="3"/>
      <c r="I9" s="3"/>
      <c r="J9" s="31"/>
      <c r="K9" s="41"/>
      <c r="L9" s="41"/>
      <c r="M9" s="41"/>
      <c r="N9" s="41"/>
      <c r="O9" s="41"/>
      <c r="P9" s="41"/>
    </row>
    <row r="10" spans="1:16" ht="18.75">
      <c r="A10" s="103" t="s">
        <v>136</v>
      </c>
      <c r="B10" s="1"/>
      <c r="C10" s="102"/>
      <c r="D10" s="102"/>
      <c r="E10" s="102"/>
      <c r="F10" s="95"/>
      <c r="G10" s="1"/>
      <c r="H10" s="3"/>
      <c r="I10" s="3"/>
      <c r="J10" s="3"/>
      <c r="K10" s="41"/>
      <c r="L10" s="41"/>
      <c r="M10" s="41"/>
      <c r="N10" s="41"/>
      <c r="O10" s="41"/>
      <c r="P10" s="41"/>
    </row>
    <row r="11" spans="1:16" ht="18.75">
      <c r="A11" s="95" t="s">
        <v>137</v>
      </c>
      <c r="B11" s="1">
        <v>9608999.05</v>
      </c>
      <c r="C11" s="102">
        <v>5016400</v>
      </c>
      <c r="D11" s="102">
        <v>0</v>
      </c>
      <c r="E11" s="102">
        <f aca="true" t="shared" si="0" ref="E11:E21">B11+C11-D11</f>
        <v>14625399.05</v>
      </c>
      <c r="F11" s="95" t="s">
        <v>147</v>
      </c>
      <c r="G11" s="1">
        <v>296587</v>
      </c>
      <c r="H11" s="3"/>
      <c r="I11" s="3"/>
      <c r="J11" s="31"/>
      <c r="K11" s="41"/>
      <c r="L11" s="41"/>
      <c r="M11" s="41"/>
      <c r="N11" s="41"/>
      <c r="O11" s="41"/>
      <c r="P11" s="41"/>
    </row>
    <row r="12" spans="1:16" ht="18.75">
      <c r="A12" s="95" t="s">
        <v>138</v>
      </c>
      <c r="B12" s="1">
        <v>16841704</v>
      </c>
      <c r="C12" s="102">
        <v>0</v>
      </c>
      <c r="D12" s="102">
        <v>0</v>
      </c>
      <c r="E12" s="102">
        <f t="shared" si="0"/>
        <v>16841704</v>
      </c>
      <c r="F12" s="95" t="s">
        <v>74</v>
      </c>
      <c r="G12" s="1"/>
      <c r="H12" s="3"/>
      <c r="I12" s="3"/>
      <c r="J12" s="3"/>
      <c r="K12" s="41"/>
      <c r="L12" s="41"/>
      <c r="M12" s="41"/>
      <c r="N12" s="41"/>
      <c r="O12" s="41"/>
      <c r="P12" s="41"/>
    </row>
    <row r="13" spans="1:16" ht="18.75">
      <c r="A13" s="95" t="s">
        <v>139</v>
      </c>
      <c r="B13" s="1">
        <v>7080553</v>
      </c>
      <c r="C13" s="102">
        <v>0</v>
      </c>
      <c r="D13" s="102">
        <v>0</v>
      </c>
      <c r="E13" s="102">
        <f t="shared" si="0"/>
        <v>7080553</v>
      </c>
      <c r="F13" s="95"/>
      <c r="G13" s="1"/>
      <c r="H13" s="3"/>
      <c r="I13" s="3"/>
      <c r="J13" s="3"/>
      <c r="K13" s="41"/>
      <c r="L13" s="41"/>
      <c r="M13" s="41"/>
      <c r="N13" s="41"/>
      <c r="O13" s="41"/>
      <c r="P13" s="41"/>
    </row>
    <row r="14" spans="1:16" ht="18.75">
      <c r="A14" s="95" t="s">
        <v>140</v>
      </c>
      <c r="B14" s="1">
        <v>1500442</v>
      </c>
      <c r="C14" s="102">
        <v>0</v>
      </c>
      <c r="D14" s="102">
        <v>0</v>
      </c>
      <c r="E14" s="102">
        <f t="shared" si="0"/>
        <v>1500442</v>
      </c>
      <c r="F14" s="95" t="s">
        <v>205</v>
      </c>
      <c r="G14" s="1">
        <v>458746.54</v>
      </c>
      <c r="H14" s="3"/>
      <c r="I14" s="3"/>
      <c r="J14" s="31"/>
      <c r="K14" s="41"/>
      <c r="L14" s="41"/>
      <c r="M14" s="41"/>
      <c r="N14" s="41"/>
      <c r="O14" s="41"/>
      <c r="P14" s="41"/>
    </row>
    <row r="15" spans="1:16" ht="18.75">
      <c r="A15" s="95" t="s">
        <v>141</v>
      </c>
      <c r="B15" s="1">
        <v>1050815</v>
      </c>
      <c r="C15" s="102">
        <v>0</v>
      </c>
      <c r="D15" s="102">
        <v>0</v>
      </c>
      <c r="E15" s="102">
        <f t="shared" si="0"/>
        <v>1050815</v>
      </c>
      <c r="F15" s="95" t="s">
        <v>206</v>
      </c>
      <c r="G15" s="1"/>
      <c r="H15" s="3"/>
      <c r="I15" s="3"/>
      <c r="J15" s="31"/>
      <c r="K15" s="41"/>
      <c r="L15" s="41"/>
      <c r="M15" s="41"/>
      <c r="N15" s="41"/>
      <c r="O15" s="41"/>
      <c r="P15" s="41"/>
    </row>
    <row r="16" spans="1:16" ht="18.75">
      <c r="A16" s="95" t="s">
        <v>142</v>
      </c>
      <c r="B16" s="1">
        <v>1769850</v>
      </c>
      <c r="C16" s="102">
        <v>0</v>
      </c>
      <c r="D16" s="102">
        <v>0</v>
      </c>
      <c r="E16" s="102">
        <f t="shared" si="0"/>
        <v>1769850</v>
      </c>
      <c r="F16" s="95" t="s">
        <v>207</v>
      </c>
      <c r="G16" s="1"/>
      <c r="H16" s="3"/>
      <c r="I16" s="3"/>
      <c r="J16" s="3"/>
      <c r="K16" s="41"/>
      <c r="L16" s="41"/>
      <c r="M16" s="41"/>
      <c r="N16" s="41"/>
      <c r="O16" s="41"/>
      <c r="P16" s="41"/>
    </row>
    <row r="17" spans="1:16" ht="18.75">
      <c r="A17" s="95" t="s">
        <v>143</v>
      </c>
      <c r="B17" s="1">
        <v>1666055</v>
      </c>
      <c r="C17" s="102">
        <v>0</v>
      </c>
      <c r="D17" s="102">
        <v>0</v>
      </c>
      <c r="E17" s="102">
        <f t="shared" si="0"/>
        <v>1666055</v>
      </c>
      <c r="F17" s="95" t="s">
        <v>208</v>
      </c>
      <c r="G17" s="1"/>
      <c r="H17" s="124"/>
      <c r="I17" s="124"/>
      <c r="J17" s="31"/>
      <c r="K17" s="41"/>
      <c r="L17" s="41"/>
      <c r="M17" s="41"/>
      <c r="N17" s="41"/>
      <c r="O17" s="41"/>
      <c r="P17" s="41"/>
    </row>
    <row r="18" spans="1:16" ht="18.75">
      <c r="A18" s="95" t="s">
        <v>144</v>
      </c>
      <c r="B18" s="1">
        <v>773850</v>
      </c>
      <c r="C18" s="102">
        <v>0</v>
      </c>
      <c r="D18" s="102">
        <v>0</v>
      </c>
      <c r="E18" s="102">
        <f t="shared" si="0"/>
        <v>773850</v>
      </c>
      <c r="F18" s="95"/>
      <c r="G18" s="1"/>
      <c r="H18" s="3"/>
      <c r="I18" s="3"/>
      <c r="J18" s="3"/>
      <c r="K18" s="41"/>
      <c r="L18" s="41"/>
      <c r="M18" s="41"/>
      <c r="N18" s="41"/>
      <c r="O18" s="41"/>
      <c r="P18" s="41"/>
    </row>
    <row r="19" spans="1:16" ht="18.75">
      <c r="A19" s="95" t="s">
        <v>145</v>
      </c>
      <c r="B19" s="1">
        <v>2103614</v>
      </c>
      <c r="C19" s="102">
        <v>0</v>
      </c>
      <c r="D19" s="102">
        <v>0</v>
      </c>
      <c r="E19" s="102">
        <f t="shared" si="0"/>
        <v>2103614</v>
      </c>
      <c r="F19" s="95" t="s">
        <v>148</v>
      </c>
      <c r="G19" s="1">
        <v>12880298.72</v>
      </c>
      <c r="H19" s="3"/>
      <c r="I19" s="3"/>
      <c r="J19" s="31"/>
      <c r="K19" s="41"/>
      <c r="L19" s="41"/>
      <c r="M19" s="41"/>
      <c r="N19" s="41"/>
      <c r="O19" s="41"/>
      <c r="P19" s="41"/>
    </row>
    <row r="20" spans="1:16" ht="18.75">
      <c r="A20" s="95" t="s">
        <v>165</v>
      </c>
      <c r="B20" s="1">
        <v>14029898</v>
      </c>
      <c r="C20" s="102">
        <v>0</v>
      </c>
      <c r="D20" s="102">
        <v>0</v>
      </c>
      <c r="E20" s="102">
        <f t="shared" si="0"/>
        <v>14029898</v>
      </c>
      <c r="F20" s="95"/>
      <c r="G20" s="1"/>
      <c r="H20" s="3"/>
      <c r="I20" s="3"/>
      <c r="J20" s="3"/>
      <c r="K20" s="41"/>
      <c r="L20" s="41"/>
      <c r="M20" s="41"/>
      <c r="N20" s="41"/>
      <c r="O20" s="41"/>
      <c r="P20" s="41"/>
    </row>
    <row r="21" spans="1:16" ht="18.75">
      <c r="A21" s="95" t="s">
        <v>197</v>
      </c>
      <c r="B21" s="1">
        <v>1749500</v>
      </c>
      <c r="C21" s="102">
        <v>0</v>
      </c>
      <c r="D21" s="102">
        <v>0</v>
      </c>
      <c r="E21" s="102">
        <f t="shared" si="0"/>
        <v>1749500</v>
      </c>
      <c r="F21" s="95" t="s">
        <v>166</v>
      </c>
      <c r="G21" s="1">
        <v>11555000</v>
      </c>
      <c r="H21" s="3"/>
      <c r="I21" s="3"/>
      <c r="J21" s="31"/>
      <c r="K21" s="41"/>
      <c r="L21" s="41"/>
      <c r="M21" s="41"/>
      <c r="N21" s="41"/>
      <c r="O21" s="41"/>
      <c r="P21" s="41"/>
    </row>
    <row r="22" spans="1:16" ht="18.75">
      <c r="A22" s="103" t="s">
        <v>43</v>
      </c>
      <c r="B22" s="1"/>
      <c r="C22" s="1"/>
      <c r="D22" s="102"/>
      <c r="E22" s="1"/>
      <c r="F22" s="95"/>
      <c r="G22" s="1"/>
      <c r="H22" s="2"/>
      <c r="I22" s="2"/>
      <c r="J22" s="3"/>
      <c r="K22" s="41"/>
      <c r="L22" s="41"/>
      <c r="M22" s="41"/>
      <c r="N22" s="41"/>
      <c r="O22" s="41"/>
      <c r="P22" s="41"/>
    </row>
    <row r="23" spans="1:16" ht="18.75">
      <c r="A23" s="95" t="s">
        <v>198</v>
      </c>
      <c r="B23" s="1">
        <v>2412153</v>
      </c>
      <c r="C23" s="1">
        <v>91400</v>
      </c>
      <c r="D23" s="102">
        <v>0</v>
      </c>
      <c r="E23" s="102">
        <f>B23+C23-D23</f>
        <v>2503553</v>
      </c>
      <c r="F23" s="95" t="s">
        <v>199</v>
      </c>
      <c r="G23" s="1">
        <v>124500</v>
      </c>
      <c r="H23" s="3"/>
      <c r="I23" s="2"/>
      <c r="J23" s="31"/>
      <c r="K23" s="41"/>
      <c r="L23" s="41"/>
      <c r="M23" s="41"/>
      <c r="N23" s="41"/>
      <c r="O23" s="41"/>
      <c r="P23" s="41"/>
    </row>
    <row r="24" spans="1:16" ht="18.75">
      <c r="A24" s="95" t="s">
        <v>200</v>
      </c>
      <c r="B24" s="1">
        <v>22555</v>
      </c>
      <c r="C24" s="1">
        <v>0</v>
      </c>
      <c r="D24" s="102">
        <v>0</v>
      </c>
      <c r="E24" s="102">
        <f>B24+C24-D24</f>
        <v>22555</v>
      </c>
      <c r="F24" s="95"/>
      <c r="G24" s="1"/>
      <c r="H24" s="2"/>
      <c r="I24" s="2"/>
      <c r="J24" s="3"/>
      <c r="K24" s="41"/>
      <c r="L24" s="41"/>
      <c r="M24" s="41"/>
      <c r="N24" s="41"/>
      <c r="O24" s="41"/>
      <c r="P24" s="41"/>
    </row>
    <row r="25" spans="1:16" ht="18.75">
      <c r="A25" s="95" t="s">
        <v>201</v>
      </c>
      <c r="B25" s="1">
        <v>408200</v>
      </c>
      <c r="C25" s="1">
        <v>63500</v>
      </c>
      <c r="D25" s="102">
        <v>0</v>
      </c>
      <c r="E25" s="102">
        <f>B25+C25-D25</f>
        <v>471700</v>
      </c>
      <c r="F25" s="95" t="s">
        <v>204</v>
      </c>
      <c r="G25" s="1">
        <v>3754805.05</v>
      </c>
      <c r="H25" s="2"/>
      <c r="I25" s="2"/>
      <c r="J25" s="31"/>
      <c r="K25" s="41"/>
      <c r="L25" s="41"/>
      <c r="M25" s="41"/>
      <c r="N25" s="41"/>
      <c r="O25" s="41"/>
      <c r="P25" s="41"/>
    </row>
    <row r="26" spans="1:16" ht="18.75">
      <c r="A26" s="95"/>
      <c r="B26" s="1"/>
      <c r="C26" s="1"/>
      <c r="D26" s="102"/>
      <c r="E26" s="102"/>
      <c r="F26" s="95"/>
      <c r="G26" s="1"/>
      <c r="H26" s="2"/>
      <c r="I26" s="2"/>
      <c r="J26" s="3"/>
      <c r="K26" s="41"/>
      <c r="L26" s="41"/>
      <c r="M26" s="41"/>
      <c r="N26" s="41"/>
      <c r="O26" s="41"/>
      <c r="P26" s="41"/>
    </row>
    <row r="27" spans="1:16" ht="19.5" thickBot="1">
      <c r="A27" s="125"/>
      <c r="B27" s="39">
        <f>SUM(B7:B26)</f>
        <v>66580154.59</v>
      </c>
      <c r="C27" s="39">
        <f>SUM(C7:C26)</f>
        <v>5911300</v>
      </c>
      <c r="D27" s="39">
        <f>SUM(D7:D26)</f>
        <v>0</v>
      </c>
      <c r="E27" s="39">
        <f>SUM(E7:E26)</f>
        <v>72491454.59</v>
      </c>
      <c r="F27" s="103"/>
      <c r="G27" s="39">
        <f>SUM(G7:G26)</f>
        <v>72491454.58999999</v>
      </c>
      <c r="H27" s="29"/>
      <c r="I27" s="29"/>
      <c r="J27" s="29"/>
      <c r="K27" s="41"/>
      <c r="L27" s="41"/>
      <c r="M27" s="41"/>
      <c r="N27" s="41"/>
      <c r="O27" s="41"/>
      <c r="P27" s="41"/>
    </row>
    <row r="28" spans="10:16" ht="19.5" thickTop="1">
      <c r="J28" s="41"/>
      <c r="K28" s="41"/>
      <c r="L28" s="41"/>
      <c r="M28" s="41"/>
      <c r="N28" s="41"/>
      <c r="O28" s="41"/>
      <c r="P28" s="41"/>
    </row>
    <row r="29" spans="10:16" ht="18.75">
      <c r="J29" s="41"/>
      <c r="K29" s="41"/>
      <c r="L29" s="41"/>
      <c r="M29" s="41"/>
      <c r="N29" s="41"/>
      <c r="O29" s="41"/>
      <c r="P29" s="41"/>
    </row>
    <row r="30" spans="10:16" ht="18.75">
      <c r="J30" s="41"/>
      <c r="K30" s="41"/>
      <c r="L30" s="41"/>
      <c r="M30" s="41"/>
      <c r="N30" s="41"/>
      <c r="O30" s="41"/>
      <c r="P30" s="41"/>
    </row>
    <row r="31" spans="3:16" ht="18.75">
      <c r="C31" s="40"/>
      <c r="D31" s="40"/>
      <c r="E31" s="40"/>
      <c r="H31" s="41"/>
      <c r="I31" s="126"/>
      <c r="J31" s="41"/>
      <c r="K31" s="41"/>
      <c r="L31" s="41"/>
      <c r="M31" s="41"/>
      <c r="N31" s="41"/>
      <c r="O31" s="41"/>
      <c r="P31" s="41"/>
    </row>
    <row r="32" spans="3:16" ht="18.75">
      <c r="C32" s="40"/>
      <c r="D32" s="40"/>
      <c r="E32" s="40"/>
      <c r="H32" s="41"/>
      <c r="I32" s="126"/>
      <c r="J32" s="41"/>
      <c r="K32" s="41"/>
      <c r="L32" s="41"/>
      <c r="M32" s="41"/>
      <c r="N32" s="41"/>
      <c r="O32" s="41"/>
      <c r="P32" s="41"/>
    </row>
    <row r="33" spans="3:16" ht="18.75">
      <c r="C33" s="40"/>
      <c r="D33" s="40"/>
      <c r="E33" s="40"/>
      <c r="H33" s="41"/>
      <c r="I33" s="41"/>
      <c r="J33" s="41"/>
      <c r="K33" s="41"/>
      <c r="L33" s="41"/>
      <c r="M33" s="41"/>
      <c r="N33" s="41"/>
      <c r="O33" s="41"/>
      <c r="P33" s="41"/>
    </row>
    <row r="34" spans="10:16" ht="18.75">
      <c r="J34" s="41"/>
      <c r="K34" s="41"/>
      <c r="L34" s="41"/>
      <c r="M34" s="41"/>
      <c r="N34" s="41"/>
      <c r="O34" s="41"/>
      <c r="P34" s="41"/>
    </row>
    <row r="35" spans="10:16" ht="18.75">
      <c r="J35" s="41"/>
      <c r="K35" s="41"/>
      <c r="L35" s="41"/>
      <c r="M35" s="41"/>
      <c r="N35" s="41"/>
      <c r="O35" s="41"/>
      <c r="P35" s="41"/>
    </row>
    <row r="36" spans="10:16" ht="18.75">
      <c r="J36" s="41"/>
      <c r="K36" s="41"/>
      <c r="L36" s="41"/>
      <c r="M36" s="41"/>
      <c r="N36" s="41"/>
      <c r="O36" s="41"/>
      <c r="P36" s="41"/>
    </row>
    <row r="37" spans="10:16" ht="18.75">
      <c r="J37" s="41"/>
      <c r="K37" s="41"/>
      <c r="L37" s="41"/>
      <c r="M37" s="41"/>
      <c r="N37" s="41"/>
      <c r="O37" s="41"/>
      <c r="P37" s="41"/>
    </row>
    <row r="38" spans="10:16" ht="18.75">
      <c r="J38" s="41"/>
      <c r="K38" s="41"/>
      <c r="L38" s="41"/>
      <c r="M38" s="41"/>
      <c r="N38" s="41"/>
      <c r="O38" s="41"/>
      <c r="P38" s="41"/>
    </row>
    <row r="39" spans="10:16" ht="18.75">
      <c r="J39" s="41"/>
      <c r="K39" s="41"/>
      <c r="L39" s="41"/>
      <c r="M39" s="41"/>
      <c r="N39" s="41"/>
      <c r="O39" s="41"/>
      <c r="P39" s="41"/>
    </row>
    <row r="40" spans="10:16" ht="18.75">
      <c r="J40" s="41"/>
      <c r="K40" s="41"/>
      <c r="L40" s="41"/>
      <c r="M40" s="41"/>
      <c r="N40" s="41"/>
      <c r="O40" s="41"/>
      <c r="P40" s="41"/>
    </row>
    <row r="41" spans="10:16" ht="18.75">
      <c r="J41" s="41"/>
      <c r="K41" s="41"/>
      <c r="L41" s="41"/>
      <c r="M41" s="41"/>
      <c r="N41" s="41"/>
      <c r="O41" s="41"/>
      <c r="P41" s="41"/>
    </row>
    <row r="42" spans="10:16" ht="18.75">
      <c r="J42" s="41"/>
      <c r="K42" s="41"/>
      <c r="L42" s="41"/>
      <c r="M42" s="41"/>
      <c r="N42" s="41"/>
      <c r="O42" s="41"/>
      <c r="P42" s="41"/>
    </row>
    <row r="43" spans="10:16" ht="18.75">
      <c r="J43" s="41"/>
      <c r="K43" s="41"/>
      <c r="L43" s="41"/>
      <c r="M43" s="41"/>
      <c r="N43" s="41"/>
      <c r="O43" s="41"/>
      <c r="P43" s="41"/>
    </row>
  </sheetData>
  <sheetProtection/>
  <mergeCells count="3">
    <mergeCell ref="A1:G1"/>
    <mergeCell ref="A2:G2"/>
    <mergeCell ref="A3:G3"/>
  </mergeCells>
  <printOptions/>
  <pageMargins left="0.5511811023622047" right="0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27">
      <selection activeCell="D20" sqref="D20"/>
    </sheetView>
  </sheetViews>
  <sheetFormatPr defaultColWidth="9.140625" defaultRowHeight="21.75"/>
  <cols>
    <col min="1" max="1" width="48.28125" style="70" customWidth="1"/>
    <col min="2" max="2" width="10.7109375" style="70" customWidth="1"/>
    <col min="3" max="3" width="20.00390625" style="71" customWidth="1"/>
    <col min="4" max="4" width="19.7109375" style="71" customWidth="1"/>
    <col min="5" max="16384" width="9.140625" style="70" customWidth="1"/>
  </cols>
  <sheetData>
    <row r="1" spans="1:4" s="82" customFormat="1" ht="34.5" customHeight="1">
      <c r="A1" s="185" t="s">
        <v>52</v>
      </c>
      <c r="B1" s="185"/>
      <c r="C1" s="185"/>
      <c r="D1" s="185"/>
    </row>
    <row r="2" spans="1:4" s="82" customFormat="1" ht="34.5" customHeight="1">
      <c r="A2" s="185" t="s">
        <v>71</v>
      </c>
      <c r="B2" s="185"/>
      <c r="C2" s="185"/>
      <c r="D2" s="185"/>
    </row>
    <row r="3" spans="1:4" s="82" customFormat="1" ht="34.5" customHeight="1">
      <c r="A3" s="186" t="s">
        <v>261</v>
      </c>
      <c r="B3" s="186"/>
      <c r="C3" s="186"/>
      <c r="D3" s="186"/>
    </row>
    <row r="4" spans="1:4" s="86" customFormat="1" ht="45.75" customHeight="1">
      <c r="A4" s="83" t="s">
        <v>44</v>
      </c>
      <c r="B4" s="84"/>
      <c r="C4" s="85" t="s">
        <v>45</v>
      </c>
      <c r="D4" s="114" t="s">
        <v>46</v>
      </c>
    </row>
    <row r="5" spans="1:4" ht="24" customHeight="1">
      <c r="A5" s="87"/>
      <c r="B5" s="88"/>
      <c r="C5" s="89"/>
      <c r="D5" s="90"/>
    </row>
    <row r="6" spans="1:4" ht="21">
      <c r="A6" s="91" t="s">
        <v>0</v>
      </c>
      <c r="B6" s="92" t="s">
        <v>130</v>
      </c>
      <c r="C6" s="93">
        <v>0</v>
      </c>
      <c r="D6" s="94">
        <v>0</v>
      </c>
    </row>
    <row r="7" spans="1:4" ht="21">
      <c r="A7" s="91" t="s">
        <v>1</v>
      </c>
      <c r="B7" s="92" t="s">
        <v>129</v>
      </c>
      <c r="C7" s="93">
        <v>0</v>
      </c>
      <c r="D7" s="94">
        <v>0</v>
      </c>
    </row>
    <row r="8" spans="1:4" ht="21">
      <c r="A8" s="91" t="s">
        <v>56</v>
      </c>
      <c r="B8" s="92"/>
      <c r="C8" s="93">
        <v>604152</v>
      </c>
      <c r="D8" s="94">
        <v>604152</v>
      </c>
    </row>
    <row r="9" spans="1:4" ht="21">
      <c r="A9" s="91" t="s">
        <v>167</v>
      </c>
      <c r="B9" s="92"/>
      <c r="C9" s="93">
        <v>3310281</v>
      </c>
      <c r="D9" s="94">
        <v>3310281</v>
      </c>
    </row>
    <row r="10" spans="1:4" ht="21">
      <c r="A10" s="91" t="s">
        <v>192</v>
      </c>
      <c r="B10" s="92"/>
      <c r="C10" s="93">
        <v>80000</v>
      </c>
      <c r="D10" s="94">
        <v>0</v>
      </c>
    </row>
    <row r="11" spans="1:4" ht="21">
      <c r="A11" s="91" t="s">
        <v>57</v>
      </c>
      <c r="B11" s="92">
        <v>902</v>
      </c>
      <c r="C11" s="93">
        <v>119762.99</v>
      </c>
      <c r="D11" s="94">
        <v>114214.78</v>
      </c>
    </row>
    <row r="12" spans="1:4" ht="21">
      <c r="A12" s="91" t="s">
        <v>215</v>
      </c>
      <c r="B12" s="92">
        <v>903</v>
      </c>
      <c r="C12" s="93">
        <v>109350</v>
      </c>
      <c r="D12" s="94">
        <v>67330</v>
      </c>
    </row>
    <row r="13" spans="1:4" ht="21">
      <c r="A13" s="91" t="s">
        <v>216</v>
      </c>
      <c r="B13" s="92">
        <v>906</v>
      </c>
      <c r="C13" s="93">
        <v>9144.75</v>
      </c>
      <c r="D13" s="94">
        <v>9202.65</v>
      </c>
    </row>
    <row r="14" spans="1:4" ht="21">
      <c r="A14" s="91" t="s">
        <v>217</v>
      </c>
      <c r="B14" s="92">
        <v>907</v>
      </c>
      <c r="C14" s="93">
        <v>10973.78</v>
      </c>
      <c r="D14" s="94">
        <v>0</v>
      </c>
    </row>
    <row r="15" spans="1:4" ht="21">
      <c r="A15" s="91" t="s">
        <v>218</v>
      </c>
      <c r="B15" s="92"/>
      <c r="C15" s="93">
        <v>708</v>
      </c>
      <c r="D15" s="93">
        <v>0</v>
      </c>
    </row>
    <row r="16" spans="1:4" ht="21">
      <c r="A16" s="91" t="s">
        <v>219</v>
      </c>
      <c r="B16" s="92"/>
      <c r="C16" s="93">
        <v>1454</v>
      </c>
      <c r="D16" s="93">
        <v>0</v>
      </c>
    </row>
    <row r="17" spans="1:4" ht="21">
      <c r="A17" s="91" t="s">
        <v>220</v>
      </c>
      <c r="B17" s="92"/>
      <c r="C17" s="93">
        <v>0</v>
      </c>
      <c r="D17" s="93">
        <v>0</v>
      </c>
    </row>
    <row r="18" spans="1:4" ht="21">
      <c r="A18" s="91" t="s">
        <v>221</v>
      </c>
      <c r="B18" s="92"/>
      <c r="C18" s="93">
        <v>2557.17</v>
      </c>
      <c r="D18" s="93">
        <v>0</v>
      </c>
    </row>
    <row r="19" spans="1:4" ht="21">
      <c r="A19" s="95" t="s">
        <v>58</v>
      </c>
      <c r="B19" s="92">
        <v>833</v>
      </c>
      <c r="C19" s="93">
        <v>586.77</v>
      </c>
      <c r="D19" s="93">
        <v>0</v>
      </c>
    </row>
    <row r="20" spans="1:4" ht="21">
      <c r="A20" s="91" t="s">
        <v>276</v>
      </c>
      <c r="B20" s="92">
        <v>600</v>
      </c>
      <c r="C20" s="93">
        <v>1157986.41</v>
      </c>
      <c r="D20" s="93">
        <v>2423582.96</v>
      </c>
    </row>
    <row r="21" spans="1:4" ht="21">
      <c r="A21" s="91"/>
      <c r="B21" s="91"/>
      <c r="D21" s="93"/>
    </row>
    <row r="22" spans="1:4" ht="21">
      <c r="A22" s="91"/>
      <c r="B22" s="92"/>
      <c r="C22" s="93"/>
      <c r="D22" s="93"/>
    </row>
    <row r="23" spans="1:4" ht="21">
      <c r="A23" s="91"/>
      <c r="B23" s="92"/>
      <c r="C23" s="93"/>
      <c r="D23" s="93"/>
    </row>
    <row r="24" spans="1:4" ht="21">
      <c r="A24" s="91"/>
      <c r="B24" s="92"/>
      <c r="C24" s="93"/>
      <c r="D24" s="159"/>
    </row>
    <row r="25" spans="1:4" ht="45" customHeight="1" thickBot="1">
      <c r="A25" s="96"/>
      <c r="B25" s="96"/>
      <c r="C25" s="97">
        <f>SUM(C6:C24)</f>
        <v>5406956.87</v>
      </c>
      <c r="D25" s="97">
        <f>SUM(D6:D24)</f>
        <v>6528763.39</v>
      </c>
    </row>
    <row r="26" spans="1:4" ht="21.75" thickTop="1">
      <c r="A26" s="75"/>
      <c r="B26" s="75"/>
      <c r="C26" s="160"/>
      <c r="D26" s="160"/>
    </row>
    <row r="28" ht="21">
      <c r="A28" s="118"/>
    </row>
    <row r="29" spans="1:3" ht="21">
      <c r="A29" s="118"/>
      <c r="C29" s="72"/>
    </row>
    <row r="30" ht="21">
      <c r="A30" s="118"/>
    </row>
    <row r="31" spans="3:4" ht="21">
      <c r="C31" s="187"/>
      <c r="D31" s="187"/>
    </row>
    <row r="38" spans="3:4" s="67" customFormat="1" ht="15.75">
      <c r="C38" s="69"/>
      <c r="D38" s="69"/>
    </row>
  </sheetData>
  <sheetProtection/>
  <mergeCells count="4">
    <mergeCell ref="A1:D1"/>
    <mergeCell ref="A2:D2"/>
    <mergeCell ref="A3:D3"/>
    <mergeCell ref="C31:D31"/>
  </mergeCells>
  <printOptions/>
  <pageMargins left="0.7480314960629921" right="0.15748031496062992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 topLeftCell="A19">
      <selection activeCell="E26" sqref="E26"/>
    </sheetView>
  </sheetViews>
  <sheetFormatPr defaultColWidth="9.140625" defaultRowHeight="21.75"/>
  <cols>
    <col min="1" max="1" width="11.7109375" style="40" customWidth="1"/>
    <col min="2" max="2" width="27.7109375" style="40" customWidth="1"/>
    <col min="3" max="3" width="20.7109375" style="40" customWidth="1"/>
    <col min="4" max="4" width="12.421875" style="40" bestFit="1" customWidth="1"/>
    <col min="5" max="5" width="14.57421875" style="40" bestFit="1" customWidth="1"/>
    <col min="6" max="6" width="15.28125" style="40" bestFit="1" customWidth="1"/>
    <col min="7" max="7" width="3.8515625" style="40" customWidth="1"/>
    <col min="8" max="8" width="4.7109375" style="40" customWidth="1"/>
    <col min="9" max="9" width="13.140625" style="40" customWidth="1"/>
    <col min="10" max="10" width="4.421875" style="40" customWidth="1"/>
    <col min="11" max="16384" width="9.140625" style="40" customWidth="1"/>
  </cols>
  <sheetData>
    <row r="1" spans="1:8" ht="21">
      <c r="A1" s="177" t="s">
        <v>51</v>
      </c>
      <c r="B1" s="177"/>
      <c r="C1" s="177"/>
      <c r="D1" s="177"/>
      <c r="E1" s="177"/>
      <c r="F1" s="177"/>
      <c r="G1" s="177"/>
      <c r="H1" s="177"/>
    </row>
    <row r="2" spans="1:8" ht="21">
      <c r="A2" s="177" t="s">
        <v>202</v>
      </c>
      <c r="B2" s="177"/>
      <c r="C2" s="177"/>
      <c r="D2" s="177"/>
      <c r="E2" s="177"/>
      <c r="F2" s="177"/>
      <c r="G2" s="177"/>
      <c r="H2" s="177"/>
    </row>
    <row r="3" spans="1:8" ht="21">
      <c r="A3" s="177" t="s">
        <v>242</v>
      </c>
      <c r="B3" s="177"/>
      <c r="C3" s="177"/>
      <c r="D3" s="177"/>
      <c r="E3" s="177"/>
      <c r="F3" s="177"/>
      <c r="G3" s="177"/>
      <c r="H3" s="177"/>
    </row>
    <row r="4" spans="1:8" ht="21">
      <c r="A4" s="77"/>
      <c r="B4" s="77"/>
      <c r="C4" s="77"/>
      <c r="D4" s="77"/>
      <c r="E4" s="77"/>
      <c r="F4" s="77"/>
      <c r="G4" s="77"/>
      <c r="H4" s="77"/>
    </row>
    <row r="5" spans="1:8" ht="21">
      <c r="A5" s="70"/>
      <c r="B5" s="70" t="s">
        <v>229</v>
      </c>
      <c r="C5" s="70"/>
      <c r="D5" s="70"/>
      <c r="E5" s="71"/>
      <c r="F5" s="73">
        <v>13906228.51</v>
      </c>
      <c r="G5" s="75"/>
      <c r="H5" s="75"/>
    </row>
    <row r="6" spans="1:8" ht="21">
      <c r="A6" s="70"/>
      <c r="B6" s="78" t="s">
        <v>213</v>
      </c>
      <c r="C6" s="70"/>
      <c r="D6" s="70"/>
      <c r="E6" s="71">
        <v>4338913.11</v>
      </c>
      <c r="F6" s="71"/>
      <c r="G6" s="70"/>
      <c r="H6" s="70"/>
    </row>
    <row r="7" spans="1:8" ht="21">
      <c r="A7" s="70"/>
      <c r="B7" s="70" t="s">
        <v>230</v>
      </c>
      <c r="C7" s="70"/>
      <c r="D7" s="70"/>
      <c r="E7" s="71">
        <v>134156</v>
      </c>
      <c r="F7" s="71"/>
      <c r="G7" s="70"/>
      <c r="H7" s="70"/>
    </row>
    <row r="8" spans="1:8" ht="21">
      <c r="A8" s="70"/>
      <c r="B8" s="70" t="s">
        <v>249</v>
      </c>
      <c r="C8" s="70"/>
      <c r="D8" s="70"/>
      <c r="E8" s="71">
        <v>1395</v>
      </c>
      <c r="F8" s="71"/>
      <c r="G8" s="70"/>
      <c r="H8" s="70"/>
    </row>
    <row r="9" spans="1:8" ht="21">
      <c r="A9" s="70"/>
      <c r="B9" s="70"/>
      <c r="C9" s="70"/>
      <c r="D9" s="70"/>
      <c r="E9" s="71"/>
      <c r="F9" s="71"/>
      <c r="G9" s="70"/>
      <c r="H9" s="70"/>
    </row>
    <row r="10" spans="1:8" ht="21">
      <c r="A10" s="70"/>
      <c r="B10" s="70"/>
      <c r="C10" s="70"/>
      <c r="D10" s="70"/>
      <c r="E10" s="71"/>
      <c r="F10" s="71"/>
      <c r="G10" s="70"/>
      <c r="H10" s="70"/>
    </row>
    <row r="11" spans="1:8" ht="23.25">
      <c r="A11" s="70"/>
      <c r="B11" s="70"/>
      <c r="C11" s="70"/>
      <c r="D11" s="70"/>
      <c r="E11" s="79"/>
      <c r="F11" s="79">
        <f>SUM(E6:E11)</f>
        <v>4474464.11</v>
      </c>
      <c r="G11" s="70"/>
      <c r="H11" s="70"/>
    </row>
    <row r="12" spans="1:8" ht="21">
      <c r="A12" s="70"/>
      <c r="B12" s="70"/>
      <c r="C12" s="70"/>
      <c r="D12" s="70"/>
      <c r="E12" s="71"/>
      <c r="F12" s="71">
        <f>F5+F11</f>
        <v>18380692.62</v>
      </c>
      <c r="G12" s="70"/>
      <c r="H12" s="70"/>
    </row>
    <row r="13" spans="1:8" ht="21">
      <c r="A13" s="70"/>
      <c r="B13" s="78" t="s">
        <v>214</v>
      </c>
      <c r="C13" s="70"/>
      <c r="D13" s="70"/>
      <c r="E13" s="71"/>
      <c r="F13" s="71"/>
      <c r="G13" s="70"/>
      <c r="H13" s="70"/>
    </row>
    <row r="14" spans="1:8" ht="21">
      <c r="A14" s="70"/>
      <c r="B14" s="80" t="s">
        <v>250</v>
      </c>
      <c r="C14" s="70"/>
      <c r="D14" s="71"/>
      <c r="E14" s="71">
        <v>866500</v>
      </c>
      <c r="F14" s="71"/>
      <c r="G14" s="70"/>
      <c r="H14" s="70"/>
    </row>
    <row r="15" spans="1:8" ht="21">
      <c r="A15" s="70"/>
      <c r="B15" s="40" t="s">
        <v>267</v>
      </c>
      <c r="C15" s="70"/>
      <c r="D15" s="71"/>
      <c r="E15" s="71">
        <v>2612400</v>
      </c>
      <c r="F15" s="71"/>
      <c r="G15" s="70"/>
      <c r="H15" s="70"/>
    </row>
    <row r="16" spans="1:8" ht="21">
      <c r="A16" s="70"/>
      <c r="B16" s="80" t="s">
        <v>268</v>
      </c>
      <c r="C16" s="70"/>
      <c r="D16" s="71"/>
      <c r="E16" s="71">
        <v>2998000</v>
      </c>
      <c r="F16" s="71"/>
      <c r="G16" s="70"/>
      <c r="H16" s="70"/>
    </row>
    <row r="17" spans="1:8" ht="21">
      <c r="A17" s="70"/>
      <c r="B17" s="80" t="s">
        <v>269</v>
      </c>
      <c r="C17" s="70"/>
      <c r="D17" s="71"/>
      <c r="E17" s="71">
        <v>740000</v>
      </c>
      <c r="F17" s="71"/>
      <c r="G17" s="70"/>
      <c r="H17" s="70"/>
    </row>
    <row r="18" spans="1:8" ht="21">
      <c r="A18" s="70"/>
      <c r="B18" s="80" t="s">
        <v>270</v>
      </c>
      <c r="C18" s="70"/>
      <c r="D18" s="71"/>
      <c r="E18" s="71">
        <v>252500</v>
      </c>
      <c r="F18" s="71"/>
      <c r="G18" s="70"/>
      <c r="H18" s="70"/>
    </row>
    <row r="19" spans="1:8" ht="21">
      <c r="A19" s="70"/>
      <c r="B19" s="80" t="s">
        <v>271</v>
      </c>
      <c r="C19" s="70"/>
      <c r="D19" s="71"/>
      <c r="E19" s="71">
        <v>56000</v>
      </c>
      <c r="F19" s="71"/>
      <c r="G19" s="70"/>
      <c r="H19" s="70"/>
    </row>
    <row r="20" spans="1:8" ht="23.25">
      <c r="A20" s="70"/>
      <c r="B20" s="70" t="s">
        <v>203</v>
      </c>
      <c r="C20" s="70"/>
      <c r="D20" s="70"/>
      <c r="E20" s="79">
        <v>1084728.28</v>
      </c>
      <c r="F20" s="79">
        <f>SUM(E14:E20)</f>
        <v>8610128.28</v>
      </c>
      <c r="G20" s="70"/>
      <c r="H20" s="70"/>
    </row>
    <row r="21" spans="1:8" ht="21.75" thickBot="1">
      <c r="A21" s="70"/>
      <c r="B21" s="70" t="s">
        <v>251</v>
      </c>
      <c r="C21" s="70"/>
      <c r="D21" s="70"/>
      <c r="E21" s="71"/>
      <c r="F21" s="81">
        <f>SUM(F12-F20)</f>
        <v>9770564.340000002</v>
      </c>
      <c r="G21" s="70"/>
      <c r="H21" s="70"/>
    </row>
    <row r="22" spans="1:8" ht="21.75" thickTop="1">
      <c r="A22" s="70"/>
      <c r="B22" s="70"/>
      <c r="C22" s="70"/>
      <c r="D22" s="70"/>
      <c r="E22" s="71"/>
      <c r="F22" s="73"/>
      <c r="G22" s="70"/>
      <c r="H22" s="70"/>
    </row>
    <row r="23" spans="1:8" ht="21">
      <c r="A23" s="70"/>
      <c r="B23" s="70"/>
      <c r="C23" s="70"/>
      <c r="D23" s="70"/>
      <c r="E23" s="71"/>
      <c r="F23" s="73"/>
      <c r="G23" s="70"/>
      <c r="H23" s="70"/>
    </row>
    <row r="24" spans="1:8" ht="21">
      <c r="A24" s="70"/>
      <c r="B24" s="70"/>
      <c r="C24" s="70"/>
      <c r="D24" s="70"/>
      <c r="E24" s="71"/>
      <c r="F24" s="71"/>
      <c r="G24" s="70"/>
      <c r="H24" s="70"/>
    </row>
    <row r="25" spans="1:8" ht="21">
      <c r="A25" s="70"/>
      <c r="B25" s="76" t="s">
        <v>252</v>
      </c>
      <c r="C25" s="70"/>
      <c r="D25" s="70"/>
      <c r="E25" s="71"/>
      <c r="F25" s="71"/>
      <c r="G25" s="70"/>
      <c r="H25" s="70"/>
    </row>
    <row r="26" spans="1:8" ht="21">
      <c r="A26" s="70"/>
      <c r="B26" s="70" t="s">
        <v>262</v>
      </c>
      <c r="C26" s="70"/>
      <c r="D26" s="70"/>
      <c r="E26" s="71">
        <v>199000</v>
      </c>
      <c r="F26" s="71"/>
      <c r="G26" s="70"/>
      <c r="H26" s="70"/>
    </row>
    <row r="27" spans="1:8" ht="21">
      <c r="A27" s="70"/>
      <c r="B27" s="70" t="s">
        <v>263</v>
      </c>
      <c r="C27" s="70"/>
      <c r="D27" s="70"/>
      <c r="E27" s="71">
        <v>288000</v>
      </c>
      <c r="F27" s="71"/>
      <c r="G27" s="70"/>
      <c r="H27" s="70"/>
    </row>
    <row r="28" spans="1:8" ht="21">
      <c r="A28" s="70"/>
      <c r="B28" s="70" t="s">
        <v>264</v>
      </c>
      <c r="C28" s="70"/>
      <c r="D28" s="70"/>
      <c r="E28" s="71">
        <v>282000</v>
      </c>
      <c r="F28" s="71"/>
      <c r="G28" s="70"/>
      <c r="H28" s="70"/>
    </row>
    <row r="29" spans="1:8" ht="21">
      <c r="A29" s="70"/>
      <c r="B29" s="70" t="s">
        <v>265</v>
      </c>
      <c r="C29" s="70"/>
      <c r="D29" s="70"/>
      <c r="E29" s="71">
        <v>373000</v>
      </c>
      <c r="F29" s="71"/>
      <c r="G29" s="70"/>
      <c r="H29" s="70"/>
    </row>
    <row r="30" spans="1:8" ht="21">
      <c r="A30" s="70"/>
      <c r="B30" s="70" t="s">
        <v>266</v>
      </c>
      <c r="C30" s="70"/>
      <c r="D30" s="70"/>
      <c r="E30" s="71">
        <v>600000</v>
      </c>
      <c r="F30" s="71">
        <f>SUM(E26:E30)</f>
        <v>1742000</v>
      </c>
      <c r="G30" s="70"/>
      <c r="H30" s="70"/>
    </row>
    <row r="31" spans="1:8" ht="21">
      <c r="A31" s="70"/>
      <c r="B31" s="70"/>
      <c r="C31" s="70"/>
      <c r="D31" s="70"/>
      <c r="E31" s="71"/>
      <c r="F31" s="71"/>
      <c r="G31" s="70"/>
      <c r="H31" s="70"/>
    </row>
    <row r="32" spans="1:8" ht="23.25">
      <c r="A32" s="70"/>
      <c r="B32" s="70" t="s">
        <v>212</v>
      </c>
      <c r="C32" s="70"/>
      <c r="D32" s="70"/>
      <c r="E32" s="71"/>
      <c r="F32" s="79">
        <f>F21-F30</f>
        <v>8028564.340000002</v>
      </c>
      <c r="G32" s="70"/>
      <c r="H32" s="70"/>
    </row>
    <row r="33" spans="1:8" ht="23.25">
      <c r="A33" s="70"/>
      <c r="B33" s="70"/>
      <c r="C33" s="70"/>
      <c r="D33" s="70"/>
      <c r="E33" s="71"/>
      <c r="F33" s="79"/>
      <c r="G33" s="70"/>
      <c r="H33" s="70"/>
    </row>
    <row r="34" spans="1:8" ht="21.75" thickBot="1">
      <c r="A34" s="70"/>
      <c r="B34" s="70"/>
      <c r="C34" s="70"/>
      <c r="D34" s="70"/>
      <c r="E34" s="71"/>
      <c r="F34" s="81">
        <f>SUM(F25:F32)</f>
        <v>9770564.340000002</v>
      </c>
      <c r="G34" s="70"/>
      <c r="H34" s="70"/>
    </row>
    <row r="35" spans="1:8" ht="21.75" thickTop="1">
      <c r="A35" s="70"/>
      <c r="B35" s="70" t="s">
        <v>59</v>
      </c>
      <c r="C35" s="70"/>
      <c r="D35" s="70"/>
      <c r="E35" s="71"/>
      <c r="F35" s="71"/>
      <c r="G35" s="70"/>
      <c r="H35" s="70"/>
    </row>
  </sheetData>
  <sheetProtection/>
  <mergeCells count="3">
    <mergeCell ref="A1:H1"/>
    <mergeCell ref="A2:H2"/>
    <mergeCell ref="A3:H3"/>
  </mergeCells>
  <printOptions/>
  <pageMargins left="0.3937007874015748" right="0.35433070866141736" top="0.3937007874015748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2">
      <selection activeCell="D39" sqref="D39"/>
    </sheetView>
  </sheetViews>
  <sheetFormatPr defaultColWidth="9.8515625" defaultRowHeight="21.75"/>
  <cols>
    <col min="1" max="1" width="5.8515625" style="2" customWidth="1"/>
    <col min="2" max="2" width="32.57421875" style="2" customWidth="1"/>
    <col min="3" max="3" width="18.140625" style="3" customWidth="1"/>
    <col min="4" max="4" width="17.7109375" style="3" customWidth="1"/>
    <col min="5" max="5" width="11.00390625" style="2" customWidth="1"/>
    <col min="6" max="6" width="19.28125" style="3" customWidth="1"/>
    <col min="7" max="16384" width="9.8515625" style="2" customWidth="1"/>
  </cols>
  <sheetData>
    <row r="1" spans="1:6" ht="18.75">
      <c r="A1" s="161" t="s">
        <v>34</v>
      </c>
      <c r="B1" s="161"/>
      <c r="C1" s="161"/>
      <c r="D1" s="161"/>
      <c r="E1" s="161"/>
      <c r="F1" s="161"/>
    </row>
    <row r="2" spans="1:6" ht="18.75">
      <c r="A2" s="161" t="s">
        <v>227</v>
      </c>
      <c r="B2" s="161"/>
      <c r="C2" s="161"/>
      <c r="D2" s="161"/>
      <c r="E2" s="161"/>
      <c r="F2" s="161"/>
    </row>
    <row r="3" spans="1:6" ht="18.75">
      <c r="A3" s="162" t="s">
        <v>228</v>
      </c>
      <c r="B3" s="162"/>
      <c r="C3" s="162"/>
      <c r="D3" s="162"/>
      <c r="E3" s="162"/>
      <c r="F3" s="162"/>
    </row>
    <row r="4" spans="1:6" ht="18.75">
      <c r="A4" s="4"/>
      <c r="B4" s="5"/>
      <c r="C4" s="6" t="s">
        <v>75</v>
      </c>
      <c r="D4" s="6" t="s">
        <v>76</v>
      </c>
      <c r="E4" s="5" t="s">
        <v>77</v>
      </c>
      <c r="F4" s="6" t="s">
        <v>78</v>
      </c>
    </row>
    <row r="5" spans="1:6" ht="18.75">
      <c r="A5" s="7"/>
      <c r="B5" s="8"/>
      <c r="C5" s="9"/>
      <c r="D5" s="9"/>
      <c r="E5" s="8" t="s">
        <v>22</v>
      </c>
      <c r="F5" s="9" t="s">
        <v>79</v>
      </c>
    </row>
    <row r="6" spans="1:6" ht="18.75">
      <c r="A6" s="10" t="s">
        <v>80</v>
      </c>
      <c r="C6" s="11"/>
      <c r="D6" s="12"/>
      <c r="E6" s="13"/>
      <c r="F6" s="12"/>
    </row>
    <row r="7" spans="1:6" ht="18.75">
      <c r="A7" s="14" t="s">
        <v>80</v>
      </c>
      <c r="C7" s="1"/>
      <c r="D7" s="15"/>
      <c r="E7" s="16"/>
      <c r="F7" s="15"/>
    </row>
    <row r="8" spans="1:6" ht="18.75" customHeight="1">
      <c r="A8" s="17"/>
      <c r="B8" s="2" t="s">
        <v>81</v>
      </c>
      <c r="C8" s="1">
        <v>192000</v>
      </c>
      <c r="D8" s="15">
        <v>214263.31</v>
      </c>
      <c r="E8" s="18" t="s">
        <v>164</v>
      </c>
      <c r="F8" s="15">
        <f aca="true" t="shared" si="0" ref="F8:F17">C8-D8</f>
        <v>-22263.309999999998</v>
      </c>
    </row>
    <row r="9" spans="1:6" ht="18.75" customHeight="1">
      <c r="A9" s="17"/>
      <c r="B9" s="2" t="s">
        <v>82</v>
      </c>
      <c r="C9" s="1">
        <v>17270</v>
      </c>
      <c r="D9" s="15">
        <v>82630.77</v>
      </c>
      <c r="E9" s="18" t="s">
        <v>164</v>
      </c>
      <c r="F9" s="15">
        <f t="shared" si="0"/>
        <v>-65360.770000000004</v>
      </c>
    </row>
    <row r="10" spans="1:6" ht="18.75" customHeight="1">
      <c r="A10" s="17"/>
      <c r="B10" s="2" t="s">
        <v>83</v>
      </c>
      <c r="C10" s="1">
        <v>360000</v>
      </c>
      <c r="D10" s="15">
        <v>254547.46</v>
      </c>
      <c r="E10" s="18" t="s">
        <v>24</v>
      </c>
      <c r="F10" s="15">
        <f t="shared" si="0"/>
        <v>105452.54000000001</v>
      </c>
    </row>
    <row r="11" spans="1:6" ht="18.75" customHeight="1">
      <c r="A11" s="17"/>
      <c r="B11" s="2" t="s">
        <v>84</v>
      </c>
      <c r="C11" s="1">
        <v>337000</v>
      </c>
      <c r="D11" s="15">
        <v>420648</v>
      </c>
      <c r="E11" s="18" t="s">
        <v>164</v>
      </c>
      <c r="F11" s="15">
        <f t="shared" si="0"/>
        <v>-83648</v>
      </c>
    </row>
    <row r="12" spans="1:6" ht="18.75" customHeight="1">
      <c r="A12" s="17"/>
      <c r="B12" s="2" t="s">
        <v>85</v>
      </c>
      <c r="C12" s="1">
        <v>47000</v>
      </c>
      <c r="D12" s="15">
        <v>31000</v>
      </c>
      <c r="E12" s="18" t="s">
        <v>24</v>
      </c>
      <c r="F12" s="15">
        <f t="shared" si="0"/>
        <v>16000</v>
      </c>
    </row>
    <row r="13" spans="1:6" ht="18.75" customHeight="1">
      <c r="A13" s="17"/>
      <c r="B13" s="2" t="s">
        <v>86</v>
      </c>
      <c r="C13" s="1">
        <v>0</v>
      </c>
      <c r="D13" s="15">
        <v>0</v>
      </c>
      <c r="E13" s="18"/>
      <c r="F13" s="15">
        <f t="shared" si="0"/>
        <v>0</v>
      </c>
    </row>
    <row r="14" spans="1:6" ht="18.75" customHeight="1">
      <c r="A14" s="17"/>
      <c r="B14" s="2" t="s">
        <v>98</v>
      </c>
      <c r="C14" s="1">
        <v>10997000</v>
      </c>
      <c r="D14" s="15">
        <v>11970771.48</v>
      </c>
      <c r="E14" s="18" t="s">
        <v>164</v>
      </c>
      <c r="F14" s="15">
        <f t="shared" si="0"/>
        <v>-973771.4800000004</v>
      </c>
    </row>
    <row r="15" spans="1:6" ht="18.75" customHeight="1">
      <c r="A15" s="17"/>
      <c r="B15" s="2" t="s">
        <v>5</v>
      </c>
      <c r="C15" s="1">
        <v>6494900</v>
      </c>
      <c r="D15" s="15">
        <v>7392506</v>
      </c>
      <c r="E15" s="19" t="s">
        <v>164</v>
      </c>
      <c r="F15" s="1">
        <f t="shared" si="0"/>
        <v>-897606</v>
      </c>
    </row>
    <row r="16" spans="1:6" ht="18.75" customHeight="1">
      <c r="A16" s="17"/>
      <c r="C16" s="20"/>
      <c r="D16" s="21"/>
      <c r="E16" s="22"/>
      <c r="F16" s="15"/>
    </row>
    <row r="17" spans="1:6" s="28" customFormat="1" ht="18.75">
      <c r="A17" s="23" t="s">
        <v>87</v>
      </c>
      <c r="B17" s="24"/>
      <c r="C17" s="25">
        <f>SUM(C8:C16)</f>
        <v>18445170</v>
      </c>
      <c r="D17" s="26">
        <f>SUM(D6:D15)</f>
        <v>20366367.02</v>
      </c>
      <c r="E17" s="8" t="s">
        <v>164</v>
      </c>
      <c r="F17" s="27">
        <f t="shared" si="0"/>
        <v>-1921197.0199999996</v>
      </c>
    </row>
    <row r="18" spans="2:4" ht="18.75">
      <c r="B18" s="2" t="s">
        <v>88</v>
      </c>
      <c r="D18" s="11">
        <v>7979572.93</v>
      </c>
    </row>
    <row r="19" spans="1:6" s="28" customFormat="1" ht="18.75">
      <c r="A19" s="28" t="s">
        <v>89</v>
      </c>
      <c r="C19" s="29"/>
      <c r="D19" s="25">
        <f>SUM(D18)</f>
        <v>7979572.93</v>
      </c>
      <c r="F19" s="29"/>
    </row>
    <row r="20" spans="2:6" s="28" customFormat="1" ht="18.75">
      <c r="B20" s="28" t="s">
        <v>90</v>
      </c>
      <c r="C20" s="29"/>
      <c r="D20" s="25">
        <f>SUM(D17:D18)</f>
        <v>28345939.95</v>
      </c>
      <c r="F20" s="29"/>
    </row>
    <row r="22" spans="1:6" s="28" customFormat="1" ht="18.75">
      <c r="A22" s="4"/>
      <c r="B22" s="5"/>
      <c r="C22" s="6" t="s">
        <v>75</v>
      </c>
      <c r="D22" s="6" t="s">
        <v>91</v>
      </c>
      <c r="E22" s="5" t="s">
        <v>77</v>
      </c>
      <c r="F22" s="6" t="s">
        <v>78</v>
      </c>
    </row>
    <row r="23" spans="1:6" s="28" customFormat="1" ht="18.75">
      <c r="A23" s="7"/>
      <c r="B23" s="8"/>
      <c r="C23" s="9"/>
      <c r="D23" s="9"/>
      <c r="E23" s="8" t="s">
        <v>22</v>
      </c>
      <c r="F23" s="9" t="s">
        <v>79</v>
      </c>
    </row>
    <row r="24" spans="1:6" ht="18.75">
      <c r="A24" s="10" t="s">
        <v>92</v>
      </c>
      <c r="B24" s="13"/>
      <c r="C24" s="11"/>
      <c r="D24" s="12"/>
      <c r="E24" s="30"/>
      <c r="F24" s="12"/>
    </row>
    <row r="25" spans="1:6" ht="19.5" customHeight="1">
      <c r="A25" s="17"/>
      <c r="B25" s="16" t="s">
        <v>93</v>
      </c>
      <c r="C25" s="1">
        <v>701581</v>
      </c>
      <c r="D25" s="15">
        <v>670884.8</v>
      </c>
      <c r="E25" s="18" t="s">
        <v>22</v>
      </c>
      <c r="F25" s="1">
        <f aca="true" t="shared" si="1" ref="F25:F37">C25-D25</f>
        <v>30696.199999999953</v>
      </c>
    </row>
    <row r="26" spans="1:6" ht="19.5" customHeight="1">
      <c r="A26" s="17"/>
      <c r="B26" s="16" t="s">
        <v>60</v>
      </c>
      <c r="C26" s="1">
        <v>3716949</v>
      </c>
      <c r="D26" s="15">
        <v>3479684</v>
      </c>
      <c r="E26" s="18" t="s">
        <v>24</v>
      </c>
      <c r="F26" s="1">
        <f t="shared" si="1"/>
        <v>237265</v>
      </c>
    </row>
    <row r="27" spans="1:6" ht="19.5" customHeight="1">
      <c r="A27" s="17"/>
      <c r="B27" s="16" t="s">
        <v>61</v>
      </c>
      <c r="C27" s="1">
        <v>144356</v>
      </c>
      <c r="D27" s="15">
        <v>140940</v>
      </c>
      <c r="E27" s="18" t="s">
        <v>22</v>
      </c>
      <c r="F27" s="1">
        <f t="shared" si="1"/>
        <v>3416</v>
      </c>
    </row>
    <row r="28" spans="1:6" ht="19.5" customHeight="1">
      <c r="A28" s="17"/>
      <c r="B28" s="16" t="s">
        <v>62</v>
      </c>
      <c r="C28" s="1">
        <v>1510772</v>
      </c>
      <c r="D28" s="15">
        <v>1394962</v>
      </c>
      <c r="E28" s="18" t="s">
        <v>22</v>
      </c>
      <c r="F28" s="1">
        <f t="shared" si="1"/>
        <v>115810</v>
      </c>
    </row>
    <row r="29" spans="1:6" ht="19.5" customHeight="1">
      <c r="A29" s="17"/>
      <c r="B29" s="16" t="s">
        <v>63</v>
      </c>
      <c r="C29" s="1">
        <v>3329623</v>
      </c>
      <c r="D29" s="15">
        <v>2878749</v>
      </c>
      <c r="E29" s="18" t="s">
        <v>22</v>
      </c>
      <c r="F29" s="1">
        <f t="shared" si="1"/>
        <v>450874</v>
      </c>
    </row>
    <row r="30" spans="1:6" ht="19.5" customHeight="1">
      <c r="A30" s="17"/>
      <c r="B30" s="16" t="s">
        <v>64</v>
      </c>
      <c r="C30" s="1">
        <v>3420740</v>
      </c>
      <c r="D30" s="15">
        <v>2513050.65</v>
      </c>
      <c r="E30" s="18" t="s">
        <v>22</v>
      </c>
      <c r="F30" s="1">
        <f t="shared" si="1"/>
        <v>907689.3500000001</v>
      </c>
    </row>
    <row r="31" spans="1:6" ht="19.5" customHeight="1">
      <c r="A31" s="17"/>
      <c r="B31" s="16" t="s">
        <v>65</v>
      </c>
      <c r="C31" s="1">
        <v>2180160</v>
      </c>
      <c r="D31" s="15">
        <v>1796345.29</v>
      </c>
      <c r="E31" s="18" t="s">
        <v>22</v>
      </c>
      <c r="F31" s="1">
        <f t="shared" si="1"/>
        <v>383814.70999999996</v>
      </c>
    </row>
    <row r="32" spans="1:6" ht="19.5" customHeight="1">
      <c r="A32" s="17"/>
      <c r="B32" s="16" t="s">
        <v>94</v>
      </c>
      <c r="C32" s="1">
        <v>514089</v>
      </c>
      <c r="D32" s="15">
        <v>417187.17</v>
      </c>
      <c r="E32" s="18" t="s">
        <v>24</v>
      </c>
      <c r="F32" s="1">
        <f t="shared" si="1"/>
        <v>96901.83000000002</v>
      </c>
    </row>
    <row r="33" spans="1:6" ht="19.5" customHeight="1">
      <c r="A33" s="17"/>
      <c r="B33" s="16" t="s">
        <v>5</v>
      </c>
      <c r="C33" s="1">
        <v>1322320</v>
      </c>
      <c r="D33" s="15">
        <v>1207320</v>
      </c>
      <c r="E33" s="18" t="s">
        <v>24</v>
      </c>
      <c r="F33" s="1">
        <f t="shared" si="1"/>
        <v>115000</v>
      </c>
    </row>
    <row r="34" spans="1:6" ht="19.5" customHeight="1">
      <c r="A34" s="17"/>
      <c r="B34" s="16" t="s">
        <v>66</v>
      </c>
      <c r="C34" s="1">
        <v>204680</v>
      </c>
      <c r="D34" s="15">
        <v>154900</v>
      </c>
      <c r="E34" s="18" t="s">
        <v>22</v>
      </c>
      <c r="F34" s="1">
        <f t="shared" si="1"/>
        <v>49780</v>
      </c>
    </row>
    <row r="35" spans="1:6" ht="19.5" customHeight="1">
      <c r="A35" s="17"/>
      <c r="B35" s="16" t="s">
        <v>95</v>
      </c>
      <c r="C35" s="1">
        <v>1399900</v>
      </c>
      <c r="D35" s="15">
        <v>1378150</v>
      </c>
      <c r="E35" s="18" t="s">
        <v>22</v>
      </c>
      <c r="F35" s="1">
        <f>C35-D35</f>
        <v>21750</v>
      </c>
    </row>
    <row r="36" spans="1:6" ht="19.5" customHeight="1">
      <c r="A36" s="32"/>
      <c r="B36" s="33" t="s">
        <v>173</v>
      </c>
      <c r="C36" s="20">
        <v>0</v>
      </c>
      <c r="D36" s="15">
        <v>0</v>
      </c>
      <c r="E36" s="22" t="s">
        <v>22</v>
      </c>
      <c r="F36" s="1">
        <f t="shared" si="1"/>
        <v>0</v>
      </c>
    </row>
    <row r="37" spans="1:6" s="28" customFormat="1" ht="18.75">
      <c r="A37" s="23" t="s">
        <v>96</v>
      </c>
      <c r="B37" s="34"/>
      <c r="C37" s="25">
        <f>SUM(C25:C36)</f>
        <v>18445170</v>
      </c>
      <c r="D37" s="35">
        <f>SUM(D25:D36)</f>
        <v>16032172.910000002</v>
      </c>
      <c r="E37" s="36" t="s">
        <v>22</v>
      </c>
      <c r="F37" s="35">
        <f t="shared" si="1"/>
        <v>2412997.089999998</v>
      </c>
    </row>
    <row r="38" spans="1:4" ht="18.75">
      <c r="A38" s="2" t="s">
        <v>99</v>
      </c>
      <c r="D38" s="11">
        <v>7974853.93</v>
      </c>
    </row>
    <row r="39" spans="2:6" s="28" customFormat="1" ht="18.75">
      <c r="B39" s="28" t="s">
        <v>97</v>
      </c>
      <c r="C39" s="29"/>
      <c r="D39" s="25">
        <f>SUM(D37:D38)</f>
        <v>24007026.840000004</v>
      </c>
      <c r="F39" s="29"/>
    </row>
    <row r="40" spans="1:6" s="28" customFormat="1" ht="19.5" thickBot="1">
      <c r="A40" s="28" t="s">
        <v>100</v>
      </c>
      <c r="B40" s="37"/>
      <c r="C40" s="38"/>
      <c r="D40" s="39">
        <f>D20-D39</f>
        <v>4338913.109999996</v>
      </c>
      <c r="F40" s="29"/>
    </row>
    <row r="41" spans="2:6" s="28" customFormat="1" ht="19.5" thickTop="1">
      <c r="B41" s="37"/>
      <c r="C41" s="38"/>
      <c r="D41" s="29"/>
      <c r="F41" s="29"/>
    </row>
    <row r="42" spans="2:6" s="40" customFormat="1" ht="18.75">
      <c r="B42" s="41"/>
      <c r="F42" s="41"/>
    </row>
  </sheetData>
  <sheetProtection/>
  <mergeCells count="3">
    <mergeCell ref="A1:F1"/>
    <mergeCell ref="A2:F2"/>
    <mergeCell ref="A3:F3"/>
  </mergeCells>
  <printOptions/>
  <pageMargins left="0.551181102362205" right="0" top="0.2" bottom="0" header="0.511811023622047" footer="0.511811023622047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21.75"/>
  <cols>
    <col min="1" max="1" width="4.28125" style="70" customWidth="1"/>
    <col min="2" max="2" width="7.28125" style="70" customWidth="1"/>
    <col min="3" max="3" width="38.421875" style="70" customWidth="1"/>
    <col min="4" max="4" width="13.8515625" style="115" customWidth="1"/>
    <col min="5" max="5" width="16.00390625" style="71" customWidth="1"/>
    <col min="6" max="7" width="9.140625" style="70" customWidth="1"/>
    <col min="8" max="8" width="14.140625" style="71" bestFit="1" customWidth="1"/>
    <col min="9" max="16384" width="9.140625" style="70" customWidth="1"/>
  </cols>
  <sheetData>
    <row r="1" spans="1:6" ht="21">
      <c r="A1" s="163" t="s">
        <v>2</v>
      </c>
      <c r="B1" s="163"/>
      <c r="C1" s="163"/>
      <c r="D1" s="163"/>
      <c r="E1" s="163"/>
      <c r="F1" s="163"/>
    </row>
    <row r="2" spans="1:6" ht="21">
      <c r="A2" s="163" t="s">
        <v>3</v>
      </c>
      <c r="B2" s="163"/>
      <c r="C2" s="163"/>
      <c r="D2" s="163"/>
      <c r="E2" s="163"/>
      <c r="F2" s="163"/>
    </row>
    <row r="3" spans="1:6" ht="21">
      <c r="A3" s="163" t="s">
        <v>272</v>
      </c>
      <c r="B3" s="163"/>
      <c r="C3" s="163"/>
      <c r="D3" s="163"/>
      <c r="E3" s="163"/>
      <c r="F3" s="163"/>
    </row>
    <row r="5" spans="1:6" ht="21">
      <c r="A5" s="70" t="s">
        <v>4</v>
      </c>
      <c r="D5" s="115" t="s">
        <v>25</v>
      </c>
      <c r="F5" s="70" t="s">
        <v>25</v>
      </c>
    </row>
    <row r="6" spans="1:6" ht="21.75" thickBot="1">
      <c r="A6" s="70">
        <v>1</v>
      </c>
      <c r="B6" s="70" t="s">
        <v>20</v>
      </c>
      <c r="D6" s="115" t="s">
        <v>23</v>
      </c>
      <c r="E6" s="81">
        <v>12884365.81</v>
      </c>
      <c r="F6" s="70" t="s">
        <v>16</v>
      </c>
    </row>
    <row r="7" spans="1:2" ht="21.75" thickTop="1">
      <c r="A7" s="70">
        <v>2</v>
      </c>
      <c r="B7" s="70" t="s">
        <v>5</v>
      </c>
    </row>
    <row r="8" spans="2:6" ht="21">
      <c r="B8" s="70">
        <v>2.1</v>
      </c>
      <c r="C8" s="70" t="s">
        <v>6</v>
      </c>
      <c r="E8" s="116">
        <f>รับจ่ายตามงบ!D15</f>
        <v>7392506</v>
      </c>
      <c r="F8" s="70" t="s">
        <v>16</v>
      </c>
    </row>
    <row r="9" spans="2:6" ht="21">
      <c r="B9" s="70">
        <v>2.2</v>
      </c>
      <c r="C9" s="70" t="s">
        <v>7</v>
      </c>
      <c r="E9" s="116">
        <f>รับจ่ายตามงบ!D19</f>
        <v>7979572.93</v>
      </c>
      <c r="F9" s="70" t="s">
        <v>16</v>
      </c>
    </row>
    <row r="10" spans="2:6" ht="21">
      <c r="B10" s="70">
        <v>2.3</v>
      </c>
      <c r="C10" s="70" t="s">
        <v>8</v>
      </c>
      <c r="E10" s="117"/>
      <c r="F10" s="70" t="s">
        <v>16</v>
      </c>
    </row>
    <row r="11" spans="2:6" ht="21">
      <c r="B11" s="70">
        <v>2.4</v>
      </c>
      <c r="C11" s="70" t="s">
        <v>9</v>
      </c>
      <c r="E11" s="117">
        <v>0</v>
      </c>
      <c r="F11" s="70" t="s">
        <v>16</v>
      </c>
    </row>
    <row r="12" spans="2:6" ht="21">
      <c r="B12" s="70">
        <v>2.5</v>
      </c>
      <c r="C12" s="70" t="s">
        <v>10</v>
      </c>
      <c r="E12" s="117"/>
      <c r="F12" s="70" t="s">
        <v>16</v>
      </c>
    </row>
    <row r="13" spans="4:6" ht="21.75" thickBot="1">
      <c r="D13" s="115" t="s">
        <v>23</v>
      </c>
      <c r="E13" s="74">
        <f>SUM(E8:E12)</f>
        <v>15372078.93</v>
      </c>
      <c r="F13" s="70" t="s">
        <v>16</v>
      </c>
    </row>
    <row r="14" spans="1:2" ht="21.75" thickTop="1">
      <c r="A14" s="70">
        <v>3</v>
      </c>
      <c r="B14" s="70" t="s">
        <v>40</v>
      </c>
    </row>
    <row r="15" spans="2:6" ht="21">
      <c r="B15" s="70">
        <v>3.1</v>
      </c>
      <c r="C15" s="70" t="s">
        <v>11</v>
      </c>
      <c r="E15" s="116"/>
      <c r="F15" s="70" t="s">
        <v>16</v>
      </c>
    </row>
    <row r="16" spans="2:6" ht="21">
      <c r="B16" s="70">
        <v>3.2</v>
      </c>
      <c r="C16" s="70" t="s">
        <v>168</v>
      </c>
      <c r="E16" s="117"/>
      <c r="F16" s="70" t="s">
        <v>16</v>
      </c>
    </row>
    <row r="17" spans="4:6" ht="21.75" thickBot="1">
      <c r="D17" s="115" t="s">
        <v>23</v>
      </c>
      <c r="E17" s="74">
        <f>SUM(E15:E16)</f>
        <v>0</v>
      </c>
      <c r="F17" s="70" t="s">
        <v>16</v>
      </c>
    </row>
    <row r="18" spans="1:2" ht="21.75" thickTop="1">
      <c r="A18" s="70">
        <v>4</v>
      </c>
      <c r="B18" s="70" t="s">
        <v>12</v>
      </c>
    </row>
    <row r="19" spans="5:6" ht="21">
      <c r="E19" s="116">
        <v>0</v>
      </c>
      <c r="F19" s="70" t="s">
        <v>16</v>
      </c>
    </row>
    <row r="20" spans="4:6" ht="21.75" thickBot="1">
      <c r="D20" s="115" t="s">
        <v>17</v>
      </c>
      <c r="E20" s="74">
        <f>SUM(E6+E13+E17)</f>
        <v>28256444.740000002</v>
      </c>
      <c r="F20" s="70" t="s">
        <v>16</v>
      </c>
    </row>
    <row r="21" ht="21.75" thickTop="1"/>
    <row r="22" ht="21">
      <c r="A22" s="70" t="s">
        <v>13</v>
      </c>
    </row>
    <row r="23" spans="2:6" ht="21">
      <c r="B23" s="70">
        <v>1</v>
      </c>
      <c r="C23" s="70" t="s">
        <v>14</v>
      </c>
      <c r="E23" s="116">
        <v>0</v>
      </c>
      <c r="F23" s="70" t="s">
        <v>16</v>
      </c>
    </row>
    <row r="24" spans="2:6" ht="21">
      <c r="B24" s="70">
        <v>2</v>
      </c>
      <c r="C24" s="70" t="s">
        <v>5</v>
      </c>
      <c r="E24" s="117">
        <v>0</v>
      </c>
      <c r="F24" s="70" t="s">
        <v>16</v>
      </c>
    </row>
    <row r="25" spans="2:6" ht="21">
      <c r="B25" s="70">
        <v>3</v>
      </c>
      <c r="C25" s="70" t="s">
        <v>12</v>
      </c>
      <c r="E25" s="117">
        <v>0</v>
      </c>
      <c r="F25" s="70" t="s">
        <v>16</v>
      </c>
    </row>
    <row r="26" spans="2:6" ht="21">
      <c r="B26" s="70">
        <v>4</v>
      </c>
      <c r="C26" s="70" t="s">
        <v>15</v>
      </c>
      <c r="E26" s="117">
        <v>0</v>
      </c>
      <c r="F26" s="70" t="s">
        <v>16</v>
      </c>
    </row>
    <row r="27" spans="4:6" ht="21">
      <c r="D27" s="115" t="s">
        <v>23</v>
      </c>
      <c r="E27" s="117">
        <v>0</v>
      </c>
      <c r="F27" s="70" t="s">
        <v>16</v>
      </c>
    </row>
    <row r="28" spans="3:6" ht="21.75" thickBot="1">
      <c r="C28" s="115" t="s">
        <v>18</v>
      </c>
      <c r="E28" s="74">
        <f>E20+E27</f>
        <v>28256444.740000002</v>
      </c>
      <c r="F28" s="70" t="s">
        <v>16</v>
      </c>
    </row>
    <row r="29" spans="3:5" ht="21.75" thickTop="1">
      <c r="C29" s="115"/>
      <c r="E29" s="73"/>
    </row>
    <row r="31" spans="3:4" ht="21">
      <c r="C31" s="70" t="s">
        <v>234</v>
      </c>
      <c r="D31" s="118" t="s">
        <v>19</v>
      </c>
    </row>
    <row r="32" spans="3:4" ht="21">
      <c r="C32" s="70" t="s">
        <v>235</v>
      </c>
      <c r="D32" s="118" t="s">
        <v>232</v>
      </c>
    </row>
    <row r="33" spans="3:4" ht="21">
      <c r="C33" s="70" t="s">
        <v>236</v>
      </c>
      <c r="D33" s="118" t="s">
        <v>233</v>
      </c>
    </row>
  </sheetData>
  <sheetProtection/>
  <mergeCells count="3">
    <mergeCell ref="A3:F3"/>
    <mergeCell ref="A2:F2"/>
    <mergeCell ref="A1:F1"/>
  </mergeCells>
  <printOptions/>
  <pageMargins left="0.7480314960629921" right="0.7480314960629921" top="0.7874015748031497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 &amp; 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</dc:creator>
  <cp:keywords/>
  <dc:description/>
  <cp:lastModifiedBy>ninecom</cp:lastModifiedBy>
  <cp:lastPrinted>2012-11-01T02:02:04Z</cp:lastPrinted>
  <dcterms:created xsi:type="dcterms:W3CDTF">1998-10-02T07:41:45Z</dcterms:created>
  <dcterms:modified xsi:type="dcterms:W3CDTF">2013-04-17T04:37:04Z</dcterms:modified>
  <cp:category/>
  <cp:version/>
  <cp:contentType/>
  <cp:contentStatus/>
</cp:coreProperties>
</file>